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Přechod_Bří_Lužů_Kastner\DUSP\"/>
    </mc:Choice>
  </mc:AlternateContent>
  <bookViews>
    <workbookView xWindow="0" yWindow="0" windowWidth="28800" windowHeight="12435" activeTab="3"/>
  </bookViews>
  <sheets>
    <sheet name="Stavba" sheetId="1" r:id="rId1"/>
    <sheet name="VzorPolozky" sheetId="10" state="hidden" r:id="rId2"/>
    <sheet name="SO 101,102 101,102 R0 Pol" sheetId="12" r:id="rId3"/>
    <sheet name="VNON VNON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101,102 101,102 R0 Pol'!$1:$7</definedName>
    <definedName name="_xlnm.Print_Titles" localSheetId="3">'VNON VNON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101,102 101,102 R0 Pol'!$A$1:$Y$378</definedName>
    <definedName name="_xlnm.Print_Area" localSheetId="0">Stavba!$A$1:$J$70</definedName>
    <definedName name="_xlnm.Print_Area" localSheetId="3">'VNON VNON Pol'!$A$1:$Y$64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198" i="12" l="1"/>
  <c r="Q198" i="12"/>
  <c r="O198" i="12"/>
  <c r="K198" i="12"/>
  <c r="I198" i="12"/>
  <c r="G198" i="12"/>
  <c r="M198" i="12" s="1"/>
  <c r="G45" i="12" l="1"/>
  <c r="G49" i="12"/>
  <c r="M49" i="12" s="1"/>
  <c r="F44" i="1"/>
  <c r="BA60" i="13"/>
  <c r="BA58" i="13"/>
  <c r="BA54" i="13"/>
  <c r="BA53" i="13"/>
  <c r="BA49" i="13"/>
  <c r="BA48" i="13"/>
  <c r="BA45" i="13"/>
  <c r="BA42" i="13"/>
  <c r="BA41" i="13"/>
  <c r="BA37" i="13"/>
  <c r="BA36" i="13"/>
  <c r="BA33" i="13"/>
  <c r="BA30" i="13"/>
  <c r="BA26" i="13"/>
  <c r="BA23" i="13"/>
  <c r="BA20" i="13"/>
  <c r="BA17" i="13"/>
  <c r="BA16" i="13"/>
  <c r="BA13" i="13"/>
  <c r="BA10" i="13"/>
  <c r="G9" i="13"/>
  <c r="I9" i="13"/>
  <c r="K9" i="13"/>
  <c r="M9" i="13"/>
  <c r="O9" i="13"/>
  <c r="Q9" i="13"/>
  <c r="V9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9" i="13"/>
  <c r="M19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29" i="13"/>
  <c r="I29" i="13"/>
  <c r="K29" i="13"/>
  <c r="O29" i="13"/>
  <c r="Q29" i="13"/>
  <c r="V29" i="13"/>
  <c r="G32" i="13"/>
  <c r="M32" i="13" s="1"/>
  <c r="I32" i="13"/>
  <c r="K32" i="13"/>
  <c r="O32" i="13"/>
  <c r="Q32" i="13"/>
  <c r="V32" i="13"/>
  <c r="G35" i="13"/>
  <c r="M35" i="13" s="1"/>
  <c r="I35" i="13"/>
  <c r="K35" i="13"/>
  <c r="O35" i="13"/>
  <c r="Q35" i="13"/>
  <c r="V35" i="13"/>
  <c r="G40" i="13"/>
  <c r="M40" i="13" s="1"/>
  <c r="I40" i="13"/>
  <c r="K40" i="13"/>
  <c r="O40" i="13"/>
  <c r="Q40" i="13"/>
  <c r="V40" i="13"/>
  <c r="G44" i="13"/>
  <c r="M44" i="13" s="1"/>
  <c r="I44" i="13"/>
  <c r="K44" i="13"/>
  <c r="O44" i="13"/>
  <c r="Q44" i="13"/>
  <c r="V44" i="13"/>
  <c r="G47" i="13"/>
  <c r="I47" i="13"/>
  <c r="K47" i="13"/>
  <c r="M47" i="13"/>
  <c r="O47" i="13"/>
  <c r="Q47" i="13"/>
  <c r="V47" i="13"/>
  <c r="G51" i="13"/>
  <c r="M51" i="13" s="1"/>
  <c r="I51" i="13"/>
  <c r="K51" i="13"/>
  <c r="O51" i="13"/>
  <c r="Q51" i="13"/>
  <c r="V51" i="13"/>
  <c r="G56" i="13"/>
  <c r="I56" i="13"/>
  <c r="K56" i="13"/>
  <c r="M56" i="13"/>
  <c r="O56" i="13"/>
  <c r="Q56" i="13"/>
  <c r="V56" i="13"/>
  <c r="AE63" i="13"/>
  <c r="F43" i="1" s="1"/>
  <c r="BA361" i="12"/>
  <c r="BA338" i="12"/>
  <c r="BA245" i="12"/>
  <c r="BA235" i="12"/>
  <c r="BA194" i="12"/>
  <c r="BA185" i="12"/>
  <c r="BA158" i="12"/>
  <c r="BA146" i="12"/>
  <c r="BA112" i="12"/>
  <c r="BA108" i="12"/>
  <c r="BA88" i="12"/>
  <c r="BA83" i="12"/>
  <c r="BA34" i="12"/>
  <c r="BA28" i="12"/>
  <c r="BA22" i="12"/>
  <c r="BA16" i="12"/>
  <c r="G9" i="12"/>
  <c r="M9" i="12" s="1"/>
  <c r="I9" i="12"/>
  <c r="K9" i="12"/>
  <c r="O9" i="12"/>
  <c r="Q9" i="12"/>
  <c r="V9" i="12"/>
  <c r="G15" i="12"/>
  <c r="M15" i="12" s="1"/>
  <c r="I15" i="12"/>
  <c r="K15" i="12"/>
  <c r="O15" i="12"/>
  <c r="Q15" i="12"/>
  <c r="V15" i="12"/>
  <c r="G21" i="12"/>
  <c r="M21" i="12" s="1"/>
  <c r="I21" i="12"/>
  <c r="K21" i="12"/>
  <c r="O21" i="12"/>
  <c r="Q21" i="12"/>
  <c r="V21" i="12"/>
  <c r="G27" i="12"/>
  <c r="M27" i="12" s="1"/>
  <c r="I27" i="12"/>
  <c r="K27" i="12"/>
  <c r="O27" i="12"/>
  <c r="Q27" i="12"/>
  <c r="V27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I45" i="12"/>
  <c r="K45" i="12"/>
  <c r="O45" i="12"/>
  <c r="Q45" i="12"/>
  <c r="V45" i="12"/>
  <c r="I49" i="12"/>
  <c r="K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64" i="12"/>
  <c r="M64" i="12" s="1"/>
  <c r="I64" i="12"/>
  <c r="K64" i="12"/>
  <c r="O64" i="12"/>
  <c r="Q64" i="12"/>
  <c r="V64" i="12"/>
  <c r="G73" i="12"/>
  <c r="M73" i="12" s="1"/>
  <c r="I73" i="12"/>
  <c r="K73" i="12"/>
  <c r="O73" i="12"/>
  <c r="Q73" i="12"/>
  <c r="V73" i="12"/>
  <c r="G78" i="12"/>
  <c r="M78" i="12" s="1"/>
  <c r="I78" i="12"/>
  <c r="K78" i="12"/>
  <c r="O78" i="12"/>
  <c r="Q78" i="12"/>
  <c r="V78" i="12"/>
  <c r="G82" i="12"/>
  <c r="M82" i="12" s="1"/>
  <c r="I82" i="12"/>
  <c r="K82" i="12"/>
  <c r="O82" i="12"/>
  <c r="Q82" i="12"/>
  <c r="V82" i="12"/>
  <c r="G87" i="12"/>
  <c r="M87" i="12" s="1"/>
  <c r="I87" i="12"/>
  <c r="K87" i="12"/>
  <c r="O87" i="12"/>
  <c r="Q87" i="12"/>
  <c r="V87" i="12"/>
  <c r="G95" i="12"/>
  <c r="M95" i="12" s="1"/>
  <c r="I95" i="12"/>
  <c r="K95" i="12"/>
  <c r="O95" i="12"/>
  <c r="Q95" i="12"/>
  <c r="V95" i="12"/>
  <c r="G101" i="12"/>
  <c r="M101" i="12" s="1"/>
  <c r="I101" i="12"/>
  <c r="K101" i="12"/>
  <c r="O101" i="12"/>
  <c r="Q101" i="12"/>
  <c r="V101" i="12"/>
  <c r="G107" i="12"/>
  <c r="M107" i="12" s="1"/>
  <c r="I107" i="12"/>
  <c r="K107" i="12"/>
  <c r="O107" i="12"/>
  <c r="Q107" i="12"/>
  <c r="V107" i="12"/>
  <c r="G111" i="12"/>
  <c r="M111" i="12" s="1"/>
  <c r="I111" i="12"/>
  <c r="K111" i="12"/>
  <c r="O111" i="12"/>
  <c r="Q111" i="12"/>
  <c r="V111" i="12"/>
  <c r="G118" i="12"/>
  <c r="M118" i="12" s="1"/>
  <c r="I118" i="12"/>
  <c r="K118" i="12"/>
  <c r="O118" i="12"/>
  <c r="Q118" i="12"/>
  <c r="V118" i="12"/>
  <c r="G128" i="12"/>
  <c r="M128" i="12" s="1"/>
  <c r="I128" i="12"/>
  <c r="K128" i="12"/>
  <c r="O128" i="12"/>
  <c r="Q128" i="12"/>
  <c r="V128" i="12"/>
  <c r="G133" i="12"/>
  <c r="M133" i="12" s="1"/>
  <c r="I133" i="12"/>
  <c r="K133" i="12"/>
  <c r="O133" i="12"/>
  <c r="Q133" i="12"/>
  <c r="V133" i="12"/>
  <c r="G136" i="12"/>
  <c r="M136" i="12" s="1"/>
  <c r="I136" i="12"/>
  <c r="K136" i="12"/>
  <c r="O136" i="12"/>
  <c r="Q136" i="12"/>
  <c r="V136" i="12"/>
  <c r="G142" i="12"/>
  <c r="M142" i="12" s="1"/>
  <c r="I142" i="12"/>
  <c r="K142" i="12"/>
  <c r="O142" i="12"/>
  <c r="Q142" i="12"/>
  <c r="V142" i="12"/>
  <c r="G145" i="12"/>
  <c r="M145" i="12" s="1"/>
  <c r="I145" i="12"/>
  <c r="K145" i="12"/>
  <c r="O145" i="12"/>
  <c r="Q145" i="12"/>
  <c r="V145" i="12"/>
  <c r="G150" i="12"/>
  <c r="M150" i="12" s="1"/>
  <c r="I150" i="12"/>
  <c r="K150" i="12"/>
  <c r="O150" i="12"/>
  <c r="Q150" i="12"/>
  <c r="V150" i="12"/>
  <c r="G157" i="12"/>
  <c r="M157" i="12" s="1"/>
  <c r="I157" i="12"/>
  <c r="K157" i="12"/>
  <c r="O157" i="12"/>
  <c r="Q157" i="12"/>
  <c r="V157" i="12"/>
  <c r="G163" i="12"/>
  <c r="I163" i="12"/>
  <c r="K163" i="12"/>
  <c r="M163" i="12"/>
  <c r="O163" i="12"/>
  <c r="Q163" i="12"/>
  <c r="V163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9" i="12"/>
  <c r="M179" i="12" s="1"/>
  <c r="I179" i="12"/>
  <c r="K179" i="12"/>
  <c r="O179" i="12"/>
  <c r="Q179" i="12"/>
  <c r="V179" i="12"/>
  <c r="G184" i="12"/>
  <c r="M184" i="12" s="1"/>
  <c r="I184" i="12"/>
  <c r="K184" i="12"/>
  <c r="O184" i="12"/>
  <c r="Q184" i="12"/>
  <c r="V184" i="12"/>
  <c r="G193" i="12"/>
  <c r="M193" i="12" s="1"/>
  <c r="I193" i="12"/>
  <c r="K193" i="12"/>
  <c r="O193" i="12"/>
  <c r="Q193" i="12"/>
  <c r="V193" i="12"/>
  <c r="G200" i="12"/>
  <c r="M200" i="12" s="1"/>
  <c r="I200" i="12"/>
  <c r="K200" i="12"/>
  <c r="O200" i="12"/>
  <c r="Q200" i="12"/>
  <c r="V200" i="12"/>
  <c r="G203" i="12"/>
  <c r="M203" i="12" s="1"/>
  <c r="I203" i="12"/>
  <c r="K203" i="12"/>
  <c r="O203" i="12"/>
  <c r="Q203" i="12"/>
  <c r="V203" i="12"/>
  <c r="G208" i="12"/>
  <c r="M208" i="12" s="1"/>
  <c r="I208" i="12"/>
  <c r="K208" i="12"/>
  <c r="O208" i="12"/>
  <c r="Q208" i="12"/>
  <c r="V208" i="12"/>
  <c r="G214" i="12"/>
  <c r="M214" i="12" s="1"/>
  <c r="I214" i="12"/>
  <c r="K214" i="12"/>
  <c r="O214" i="12"/>
  <c r="Q214" i="12"/>
  <c r="V214" i="12"/>
  <c r="G220" i="12"/>
  <c r="M220" i="12" s="1"/>
  <c r="I220" i="12"/>
  <c r="K220" i="12"/>
  <c r="O220" i="12"/>
  <c r="Q220" i="12"/>
  <c r="V220" i="12"/>
  <c r="G224" i="12"/>
  <c r="M224" i="12" s="1"/>
  <c r="I224" i="12"/>
  <c r="K224" i="12"/>
  <c r="O224" i="12"/>
  <c r="Q224" i="12"/>
  <c r="V224" i="12"/>
  <c r="G229" i="12"/>
  <c r="M229" i="12" s="1"/>
  <c r="I229" i="12"/>
  <c r="K229" i="12"/>
  <c r="O229" i="12"/>
  <c r="Q229" i="12"/>
  <c r="V229" i="12"/>
  <c r="G234" i="12"/>
  <c r="M234" i="12" s="1"/>
  <c r="I234" i="12"/>
  <c r="K234" i="12"/>
  <c r="O234" i="12"/>
  <c r="Q234" i="12"/>
  <c r="V234" i="12"/>
  <c r="G240" i="12"/>
  <c r="M240" i="12" s="1"/>
  <c r="I240" i="12"/>
  <c r="K240" i="12"/>
  <c r="O240" i="12"/>
  <c r="O233" i="12" s="1"/>
  <c r="Q240" i="12"/>
  <c r="V240" i="12"/>
  <c r="G244" i="12"/>
  <c r="M244" i="12" s="1"/>
  <c r="I244" i="12"/>
  <c r="K244" i="12"/>
  <c r="O244" i="12"/>
  <c r="Q244" i="12"/>
  <c r="V244" i="12"/>
  <c r="G250" i="12"/>
  <c r="M250" i="12" s="1"/>
  <c r="I250" i="12"/>
  <c r="K250" i="12"/>
  <c r="O250" i="12"/>
  <c r="Q250" i="12"/>
  <c r="V250" i="12"/>
  <c r="G257" i="12"/>
  <c r="M257" i="12" s="1"/>
  <c r="I257" i="12"/>
  <c r="K257" i="12"/>
  <c r="O257" i="12"/>
  <c r="Q257" i="12"/>
  <c r="V257" i="12"/>
  <c r="G262" i="12"/>
  <c r="M262" i="12" s="1"/>
  <c r="I262" i="12"/>
  <c r="K262" i="12"/>
  <c r="O262" i="12"/>
  <c r="Q262" i="12"/>
  <c r="V262" i="12"/>
  <c r="G267" i="12"/>
  <c r="M267" i="12" s="1"/>
  <c r="I267" i="12"/>
  <c r="K267" i="12"/>
  <c r="O267" i="12"/>
  <c r="Q267" i="12"/>
  <c r="V267" i="12"/>
  <c r="G272" i="12"/>
  <c r="M272" i="12" s="1"/>
  <c r="I272" i="12"/>
  <c r="K272" i="12"/>
  <c r="O272" i="12"/>
  <c r="Q272" i="12"/>
  <c r="V272" i="12"/>
  <c r="G277" i="12"/>
  <c r="M277" i="12" s="1"/>
  <c r="I277" i="12"/>
  <c r="K277" i="12"/>
  <c r="O277" i="12"/>
  <c r="Q277" i="12"/>
  <c r="V277" i="12"/>
  <c r="G281" i="12"/>
  <c r="M281" i="12" s="1"/>
  <c r="I281" i="12"/>
  <c r="K281" i="12"/>
  <c r="O281" i="12"/>
  <c r="Q281" i="12"/>
  <c r="V281" i="12"/>
  <c r="G287" i="12"/>
  <c r="M287" i="12" s="1"/>
  <c r="I287" i="12"/>
  <c r="K287" i="12"/>
  <c r="O287" i="12"/>
  <c r="Q287" i="12"/>
  <c r="V287" i="12"/>
  <c r="G294" i="12"/>
  <c r="M294" i="12" s="1"/>
  <c r="I294" i="12"/>
  <c r="K294" i="12"/>
  <c r="O294" i="12"/>
  <c r="Q294" i="12"/>
  <c r="V294" i="12"/>
  <c r="G302" i="12"/>
  <c r="M302" i="12" s="1"/>
  <c r="I302" i="12"/>
  <c r="K302" i="12"/>
  <c r="O302" i="12"/>
  <c r="Q302" i="12"/>
  <c r="V302" i="12"/>
  <c r="G307" i="12"/>
  <c r="M307" i="12" s="1"/>
  <c r="I307" i="12"/>
  <c r="K307" i="12"/>
  <c r="O307" i="12"/>
  <c r="Q307" i="12"/>
  <c r="V307" i="12"/>
  <c r="G312" i="12"/>
  <c r="M312" i="12" s="1"/>
  <c r="I312" i="12"/>
  <c r="K312" i="12"/>
  <c r="O312" i="12"/>
  <c r="Q312" i="12"/>
  <c r="V312" i="12"/>
  <c r="G315" i="12"/>
  <c r="M315" i="12" s="1"/>
  <c r="I315" i="12"/>
  <c r="K315" i="12"/>
  <c r="O315" i="12"/>
  <c r="Q315" i="12"/>
  <c r="V315" i="12"/>
  <c r="G320" i="12"/>
  <c r="M320" i="12" s="1"/>
  <c r="I320" i="12"/>
  <c r="K320" i="12"/>
  <c r="O320" i="12"/>
  <c r="Q320" i="12"/>
  <c r="V320" i="12"/>
  <c r="G327" i="12"/>
  <c r="M327" i="12" s="1"/>
  <c r="I327" i="12"/>
  <c r="K327" i="12"/>
  <c r="O327" i="12"/>
  <c r="Q327" i="12"/>
  <c r="V327" i="12"/>
  <c r="G331" i="12"/>
  <c r="M331" i="12" s="1"/>
  <c r="I331" i="12"/>
  <c r="K331" i="12"/>
  <c r="O331" i="12"/>
  <c r="Q331" i="12"/>
  <c r="V331" i="12"/>
  <c r="G337" i="12"/>
  <c r="I337" i="12"/>
  <c r="K337" i="12"/>
  <c r="K336" i="12" s="1"/>
  <c r="O337" i="12"/>
  <c r="Q337" i="12"/>
  <c r="V337" i="12"/>
  <c r="G342" i="12"/>
  <c r="M342" i="12" s="1"/>
  <c r="I342" i="12"/>
  <c r="K342" i="12"/>
  <c r="O342" i="12"/>
  <c r="Q342" i="12"/>
  <c r="Q336" i="12" s="1"/>
  <c r="V342" i="12"/>
  <c r="G348" i="12"/>
  <c r="M348" i="12" s="1"/>
  <c r="M347" i="12" s="1"/>
  <c r="I348" i="12"/>
  <c r="I347" i="12" s="1"/>
  <c r="K348" i="12"/>
  <c r="K347" i="12" s="1"/>
  <c r="O348" i="12"/>
  <c r="O347" i="12" s="1"/>
  <c r="Q348" i="12"/>
  <c r="Q347" i="12" s="1"/>
  <c r="V348" i="12"/>
  <c r="V347" i="12" s="1"/>
  <c r="G352" i="12"/>
  <c r="M352" i="12" s="1"/>
  <c r="I352" i="12"/>
  <c r="K352" i="12"/>
  <c r="O352" i="12"/>
  <c r="Q352" i="12"/>
  <c r="V352" i="12"/>
  <c r="G356" i="12"/>
  <c r="M356" i="12" s="1"/>
  <c r="I356" i="12"/>
  <c r="K356" i="12"/>
  <c r="O356" i="12"/>
  <c r="Q356" i="12"/>
  <c r="V356" i="12"/>
  <c r="G360" i="12"/>
  <c r="I360" i="12"/>
  <c r="K360" i="12"/>
  <c r="O360" i="12"/>
  <c r="Q360" i="12"/>
  <c r="V360" i="12"/>
  <c r="G366" i="12"/>
  <c r="M366" i="12" s="1"/>
  <c r="I366" i="12"/>
  <c r="K366" i="12"/>
  <c r="O366" i="12"/>
  <c r="Q366" i="12"/>
  <c r="V366" i="12"/>
  <c r="G371" i="12"/>
  <c r="M371" i="12" s="1"/>
  <c r="I371" i="12"/>
  <c r="K371" i="12"/>
  <c r="O371" i="12"/>
  <c r="Q371" i="12"/>
  <c r="V371" i="12"/>
  <c r="G374" i="12"/>
  <c r="M374" i="12" s="1"/>
  <c r="I374" i="12"/>
  <c r="K374" i="12"/>
  <c r="O374" i="12"/>
  <c r="Q374" i="12"/>
  <c r="V374" i="12"/>
  <c r="AE377" i="12"/>
  <c r="F41" i="1" s="1"/>
  <c r="H45" i="1"/>
  <c r="K359" i="12" l="1"/>
  <c r="V359" i="12"/>
  <c r="O351" i="12"/>
  <c r="I351" i="12"/>
  <c r="I336" i="12"/>
  <c r="K370" i="12"/>
  <c r="Q370" i="12"/>
  <c r="V370" i="12"/>
  <c r="V336" i="12"/>
  <c r="AF377" i="12"/>
  <c r="I370" i="12"/>
  <c r="O336" i="12"/>
  <c r="V166" i="12"/>
  <c r="V54" i="12"/>
  <c r="K44" i="12"/>
  <c r="O8" i="12"/>
  <c r="G28" i="13"/>
  <c r="I69" i="1" s="1"/>
  <c r="I20" i="1" s="1"/>
  <c r="O249" i="12"/>
  <c r="K8" i="12"/>
  <c r="I8" i="12"/>
  <c r="Q28" i="13"/>
  <c r="O28" i="13"/>
  <c r="F39" i="1"/>
  <c r="F42" i="1"/>
  <c r="G359" i="12"/>
  <c r="I66" i="1" s="1"/>
  <c r="I18" i="1" s="1"/>
  <c r="K351" i="12"/>
  <c r="Q351" i="12"/>
  <c r="G347" i="12"/>
  <c r="I64" i="1" s="1"/>
  <c r="K249" i="12"/>
  <c r="Q249" i="12"/>
  <c r="I249" i="12"/>
  <c r="K233" i="12"/>
  <c r="Q233" i="12"/>
  <c r="I233" i="12"/>
  <c r="O166" i="12"/>
  <c r="O54" i="12"/>
  <c r="G44" i="12"/>
  <c r="I58" i="1" s="1"/>
  <c r="V8" i="12"/>
  <c r="K28" i="13"/>
  <c r="K8" i="13"/>
  <c r="Q8" i="13"/>
  <c r="I8" i="13"/>
  <c r="V44" i="12"/>
  <c r="Q8" i="12"/>
  <c r="I28" i="13"/>
  <c r="O8" i="13"/>
  <c r="O370" i="12"/>
  <c r="Q359" i="12"/>
  <c r="I359" i="12"/>
  <c r="O359" i="12"/>
  <c r="V351" i="12"/>
  <c r="G336" i="12"/>
  <c r="I63" i="1" s="1"/>
  <c r="V249" i="12"/>
  <c r="V233" i="12"/>
  <c r="K166" i="12"/>
  <c r="Q166" i="12"/>
  <c r="I166" i="12"/>
  <c r="K54" i="12"/>
  <c r="Q54" i="12"/>
  <c r="I54" i="12"/>
  <c r="Q44" i="12"/>
  <c r="I44" i="12"/>
  <c r="O44" i="12"/>
  <c r="V28" i="13"/>
  <c r="V8" i="13"/>
  <c r="M8" i="13"/>
  <c r="G8" i="13"/>
  <c r="AF63" i="13"/>
  <c r="M29" i="13"/>
  <c r="M28" i="13" s="1"/>
  <c r="M351" i="12"/>
  <c r="M249" i="12"/>
  <c r="M233" i="12"/>
  <c r="M370" i="12"/>
  <c r="M166" i="12"/>
  <c r="M54" i="12"/>
  <c r="M8" i="12"/>
  <c r="G370" i="12"/>
  <c r="I67" i="1" s="1"/>
  <c r="G351" i="12"/>
  <c r="I65" i="1" s="1"/>
  <c r="I17" i="1" s="1"/>
  <c r="G249" i="12"/>
  <c r="I62" i="1" s="1"/>
  <c r="G233" i="12"/>
  <c r="I61" i="1" s="1"/>
  <c r="G166" i="12"/>
  <c r="I60" i="1" s="1"/>
  <c r="G54" i="12"/>
  <c r="I59" i="1" s="1"/>
  <c r="G8" i="12"/>
  <c r="M360" i="12"/>
  <c r="M359" i="12" s="1"/>
  <c r="M337" i="12"/>
  <c r="M336" i="12" s="1"/>
  <c r="M45" i="12"/>
  <c r="M44" i="12" s="1"/>
  <c r="J28" i="1"/>
  <c r="J26" i="1"/>
  <c r="G38" i="1"/>
  <c r="F38" i="1"/>
  <c r="J23" i="1"/>
  <c r="J24" i="1"/>
  <c r="J25" i="1"/>
  <c r="J27" i="1"/>
  <c r="E24" i="1"/>
  <c r="G24" i="1"/>
  <c r="E26" i="1"/>
  <c r="G26" i="1"/>
  <c r="G44" i="1" l="1"/>
  <c r="I44" i="1" s="1"/>
  <c r="G43" i="1"/>
  <c r="I43" i="1" s="1"/>
  <c r="I57" i="1"/>
  <c r="G377" i="12"/>
  <c r="I68" i="1"/>
  <c r="I19" i="1" s="1"/>
  <c r="G63" i="13"/>
  <c r="F45" i="1"/>
  <c r="G23" i="1" s="1"/>
  <c r="G42" i="1"/>
  <c r="I42" i="1" s="1"/>
  <c r="G39" i="1"/>
  <c r="G45" i="1" s="1"/>
  <c r="G25" i="1" s="1"/>
  <c r="G41" i="1"/>
  <c r="I41" i="1" s="1"/>
  <c r="I39" i="1" l="1"/>
  <c r="I45" i="1" s="1"/>
  <c r="J39" i="1" s="1"/>
  <c r="J45" i="1" s="1"/>
  <c r="A27" i="1"/>
  <c r="I16" i="1"/>
  <c r="I21" i="1" s="1"/>
  <c r="I70" i="1"/>
  <c r="J43" i="1" l="1"/>
  <c r="J42" i="1"/>
  <c r="J44" i="1"/>
  <c r="J41" i="1"/>
  <c r="A28" i="1"/>
  <c r="G28" i="1"/>
  <c r="G27" i="1" s="1"/>
  <c r="G29" i="1" s="1"/>
  <c r="J69" i="1"/>
  <c r="J58" i="1"/>
  <c r="J66" i="1"/>
  <c r="J57" i="1"/>
  <c r="J65" i="1"/>
  <c r="J60" i="1"/>
  <c r="J59" i="1"/>
  <c r="J67" i="1"/>
  <c r="J62" i="1"/>
  <c r="J64" i="1"/>
  <c r="J61" i="1"/>
  <c r="J68" i="1"/>
  <c r="J63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<sst xmlns="http://schemas.openxmlformats.org/spreadsheetml/2006/main" count="1575" uniqueCount="486">
  <si>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</si>
  <si>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</si>
  <si>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</si>
  <si>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</si>
  <si>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</si>
  <si>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</si>
  <si>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</si>
  <si>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</si>
  <si>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</si>
  <si>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</si>
  <si>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</si>
  <si>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</si>
  <si>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</si>
  <si>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</si>
  <si>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</si>
  <si>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</si>
  <si>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</si>
  <si>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</si>
  <si>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</si>
  <si>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</si>
  <si>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</si>
  <si>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</si>
  <si>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</si>
  <si>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</si>
  <si>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</si>
  <si>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</si>
  <si>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</si>
  <si>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</si>
  <si>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</si>
  <si>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</si>
  <si>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</si>
  <si>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</si>
  <si>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</si>
  <si>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</si>
  <si>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</si>
  <si>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</si>
  <si>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</si>
  <si>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</si>
  <si>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</si>
  <si>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</si>
  <si>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</si>
  <si>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ZV23-0302</t>
  </si>
  <si>
    <t>CHODNÍK PRO PĚŠÍ NA UL. BŘÍ LUŽŮ, UHERSKÝ BROD</t>
  </si>
  <si>
    <t>Stavba</t>
  </si>
  <si>
    <t>Stavební objekt</t>
  </si>
  <si>
    <t>SO 101,102</t>
  </si>
  <si>
    <t>101 - CHODNÍK PRO PĚŠÍ, 102 - OPRAVA MÍSTNÍ KOMUNIKACE</t>
  </si>
  <si>
    <t>101,102 R0</t>
  </si>
  <si>
    <t xml:space="preserve"> CHODNÍK PRO PĚŠÍ, OPRAVA MÍSTNÍ KOMUNIKACE</t>
  </si>
  <si>
    <t>VNON</t>
  </si>
  <si>
    <t>Vedlejší a Ostatní náklady</t>
  </si>
  <si>
    <t xml:space="preserve">Vedlejší a Ostatní náklady </t>
  </si>
  <si>
    <t>Celkem za stavbu</t>
  </si>
  <si>
    <t>CZK</t>
  </si>
  <si>
    <t>#POPS</t>
  </si>
  <si>
    <t>Popis stavby: ZV23-0302 - CHODNÍK PRO PĚŠÍ NA UL. BŘÍ LUŽŮ, UHERSKÝ BROD</t>
  </si>
  <si>
    <t>#POPO</t>
  </si>
  <si>
    <t>Popis objektu: SO 101,102 - 101 - CHODNÍK PRO PĚŠÍ, 102 - OPRAVA MÍSTNÍ KOMUNIKACE</t>
  </si>
  <si>
    <t>#POPR</t>
  </si>
  <si>
    <t>Popis rozpočtu: 101,102 R0 -  CHODNÍK PRO PĚŠÍ, OPRAVA MÍSTNÍ KOMUNIKACE</t>
  </si>
  <si>
    <t>Popis objektu: VNON - Vedlejší a Ostatní náklady</t>
  </si>
  <si>
    <t xml:space="preserve">Popis rozpočtu: VNON - Vedlejší a Ostatní náklady </t>
  </si>
  <si>
    <t>Rekapitulace dílů</t>
  </si>
  <si>
    <t>Typ dílu</t>
  </si>
  <si>
    <t>01</t>
  </si>
  <si>
    <t>Zemní práce</t>
  </si>
  <si>
    <t>011</t>
  </si>
  <si>
    <t>1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</si>
  <si>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</si>
  <si>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</si>
  <si>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</si>
  <si>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</si>
  <si>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</si>
  <si>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</si>
  <si>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</si>
  <si>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</si>
  <si>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</si>
  <si>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</si>
  <si>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</si>
  <si>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</si>
  <si>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</si>
  <si>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</si>
  <si>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</si>
  <si>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</si>
  <si>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</si>
  <si>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</si>
  <si>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</si>
  <si>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</si>
  <si>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</si>
  <si>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</si>
  <si>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</si>
  <si>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</si>
  <si>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</si>
  <si>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</si>
  <si>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</si>
  <si>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</si>
  <si>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</si>
  <si>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</si>
  <si>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</si>
  <si>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</si>
  <si>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</si>
  <si>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</si>
  <si>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</si>
  <si>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</si>
  <si>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</si>
  <si>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</si>
  <si>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</si>
  <si>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</si>
  <si>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</si>
  <si>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</si>
  <si>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</si>
  <si>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</si>
  <si>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</si>
  <si>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</si>
  <si>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</si>
  <si>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</si>
  <si>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</si>
  <si>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</si>
  <si>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</si>
  <si>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</si>
  <si>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23/ 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</si>
  <si>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</si>
  <si>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</si>
  <si>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</si>
  <si>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</si>
  <si>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</si>
  <si>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ROZEBRÁNÍ DVOUBAREVNÉ MŘÍŽKY Z BETONOVÉ DLAŽBY : 47*0,8</t>
  </si>
  <si>
    <t>VV</t>
  </si>
  <si>
    <t xml:space="preserve">rozebrané vytřídit, použitelné uložit na mezideponii ke znovupoložení : </t>
  </si>
  <si>
    <t xml:space="preserve">viz situace, zpráva : </t>
  </si>
  <si>
    <t>SPU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</si>
  <si>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</si>
  <si>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</si>
  <si>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</si>
  <si>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</si>
  <si>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BETONOVÉHO OBRUBNÍKU 250/200/1000mm : 61</t>
  </si>
  <si>
    <t xml:space="preserve">rozebrané vytřídit,nepoužitelné na řízenou skládku : </t>
  </si>
  <si>
    <t>113203111R00</t>
  </si>
  <si>
    <t>Vytrhání obrub z dlažebních kostek</t>
  </si>
  <si>
    <t>VYTRHÁNÍ  DVOUŘÁDKU ZE ŽULOVÉ KOSTKY : 90*2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</si>
  <si>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</si>
  <si>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</si>
  <si>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</si>
  <si>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Odkaz na mn. položky pořadí 2 : 61,00000</t>
  </si>
  <si>
    <t>Odkaz na mn. položky pořadí 3 : 180,00000</t>
  </si>
  <si>
    <t>Odkaz na mn. položky pořadí 18 : 37,00000</t>
  </si>
  <si>
    <t>979054441R00</t>
  </si>
  <si>
    <t xml:space="preserve">Očištění vybouraných obrubníků, dlaždic dlaždic, desek nebo tvarovek s původním vyplněním spár kamenivem těženým </t>
  </si>
  <si>
    <t>Odkaz na mn. položky pořadí 1 : 37,60000</t>
  </si>
  <si>
    <t xml:space="preserve">vytřídit, použitelné uložit na mezideponii ke znovupoložení : </t>
  </si>
  <si>
    <t>979084216R00</t>
  </si>
  <si>
    <t>Vodorovná doprava vybouraných hmot po suchu bez naložení, ale se složením na vzdálenost do 5 km</t>
  </si>
  <si>
    <t>t</t>
  </si>
  <si>
    <t>Přesun suti</t>
  </si>
  <si>
    <t>POL8_</t>
  </si>
  <si>
    <t>979084219R00</t>
  </si>
  <si>
    <t>Vodorovná doprava vybouraných hmot po suchu příplatek k ceně za každých dalších i započatých 5 km přes 5 km</t>
  </si>
  <si>
    <t>979094111R00</t>
  </si>
  <si>
    <t>Nakládání nebo překládání vybouraných hmot</t>
  </si>
  <si>
    <t>113108315R00</t>
  </si>
  <si>
    <t>Odstranění podkladů nebo krytů živičných, v ploše jednotlivě do 50 m2, tloušťka vrstvy 150 mm</t>
  </si>
  <si>
    <t>VYBOURÁNÍ ASFALTU TL. 150mm : 200</t>
  </si>
  <si>
    <t>979081111R00</t>
  </si>
  <si>
    <t>801-3</t>
  </si>
  <si>
    <t>Včetně naložení na dopravní prostředek a složení na skládku, bez poplatku za skládku.</t>
  </si>
  <si>
    <t>POP</t>
  </si>
  <si>
    <t>979990112R00</t>
  </si>
  <si>
    <t>Poplatek za skládku za uložení, obalované kamenivo, asfalt, kusovost do 300 x 300 mm,  , skupina 17 03 02 z Katalogu odpadů</t>
  </si>
  <si>
    <t>ROZEBRÁNÍ BETONOVÉ DLAŽBY 300/300/50mm : 5</t>
  </si>
  <si>
    <t>ROZEBRÁNÍ BETONOVÉ DLAŽBY 200/100/60mm : 4</t>
  </si>
  <si>
    <t/>
  </si>
  <si>
    <t>ROZEBRÁNÍ DVOUBAREVNÉ MŘÍŽKY Z BETONOVÉ DLAŽBY : 47*0,2</t>
  </si>
  <si>
    <t xml:space="preserve">rozebrané vytřídit, nepoužitelné na řízenou skládku : </t>
  </si>
  <si>
    <t>113107315R00</t>
  </si>
  <si>
    <t>Odstranění podkladů nebo krytů z kameniva těženého, v ploše jednotlivě do 50 m2, tloušťka vrstvy 150 mm</t>
  </si>
  <si>
    <t xml:space="preserve">podklad bour.zpev.ploch : </t>
  </si>
  <si>
    <t>Odkaz na mn. položky pořadí 16 : 1,50000</t>
  </si>
  <si>
    <t>Odkaz na mn. položky pořadí 9 : 200,00000*0,35</t>
  </si>
  <si>
    <t>Odkaz na mn. položky pořadí 13 : 18,40000</t>
  </si>
  <si>
    <t>ODSTRANĚNí TEŽENÉHO KAMENIVA (KAČÍRKU) : 3</t>
  </si>
  <si>
    <t>113107515R00</t>
  </si>
  <si>
    <t>Odstranění podkladů nebo krytů z kameniva hrubého drceného, v ploše jednotlivě do 50 m2, tloušťka vrstvy 150 mm</t>
  </si>
  <si>
    <t>113109315R00</t>
  </si>
  <si>
    <t>Odstranění podkladů nebo krytů z betonu prostého, v ploše jednotlivě do 50 m2, tloušťka vrstvy 150 mm</t>
  </si>
  <si>
    <t>VYBOURÁNÍ BETONU TL.150mm : 1,5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</si>
  <si>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</si>
  <si>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</si>
  <si>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</si>
  <si>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ASFALTU TL. 50mm : 52</t>
  </si>
  <si>
    <t>VYTRHÁNÍ SILNIČNÍHO OBRUBNÍKU : 13</t>
  </si>
  <si>
    <t>VYTRHÁNÍ BETONOVEHO OBRUBNÍKU : 8</t>
  </si>
  <si>
    <t>VYTRHÁNÍ ŽULOVÉHO OBRUBNÍKU 300/200/1000mm : 16</t>
  </si>
  <si>
    <t xml:space="preserve">obrubníky vytřídit, nepoužitelné odvoz na skládku : </t>
  </si>
  <si>
    <t>113231436R00</t>
  </si>
  <si>
    <t>Bourání liniových odvodňovacích žabů zatížení D400, šířka žlabu 360 mm</t>
  </si>
  <si>
    <t>včetně betonového lože</t>
  </si>
  <si>
    <t>VYTRHÁNÍ LINIOVÉHO ODVODŇOVACÍHO ŽLABU : 3</t>
  </si>
  <si>
    <t>122201401R00</t>
  </si>
  <si>
    <t>Vykopávky v zemnících na suchu v hornině 3  do 100 m3</t>
  </si>
  <si>
    <t>m3</t>
  </si>
  <si>
    <t>800-1</t>
  </si>
  <si>
    <t>s přehozením výkopku na vzdálenost do 3 m nebo s naložením na dopravní prostředek,</t>
  </si>
  <si>
    <t xml:space="preserve">ornice pro ohumusování : </t>
  </si>
  <si>
    <t>Odkaz na mn. položky pořadí 28 : 1,95000*-1</t>
  </si>
  <si>
    <t>Odkaz na mn. položky pořadí 30 : 160,00000*0,15</t>
  </si>
  <si>
    <t>132201219R00</t>
  </si>
  <si>
    <t xml:space="preserve">Hloubení rýh šířky přes 60 do 200 cm příplatek za lepivost, v hornině 3, 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</si>
  <si>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</si>
  <si>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Odkaz na mn. položky pořadí 22 : 33,80000</t>
  </si>
  <si>
    <t>132301211R00</t>
  </si>
  <si>
    <t xml:space="preserve">Hloubení rýh šířky přes 60 do 200 cm do 100 m3, v hornině 4, hloubení strojně </t>
  </si>
  <si>
    <t>vpust : 1*2</t>
  </si>
  <si>
    <t>přípojka : 4*0,8*1,5</t>
  </si>
  <si>
    <t>vedení VO : 45*0,6*1</t>
  </si>
  <si>
    <t xml:space="preserve">viz situace, řez, zpráva : </t>
  </si>
  <si>
    <t>162701105R00</t>
  </si>
  <si>
    <t>po suchu, bez naložení výkopku, avšak se složením bez rozhrnutí, zpáteční cesta vozidla.</t>
  </si>
  <si>
    <t xml:space="preserve">přebytek odkopku na skládku : </t>
  </si>
  <si>
    <t>Odkaz na mn. položky pořadí 24 : 5,00000*-1</t>
  </si>
  <si>
    <t>Odkaz na mn. položky pořadí 29 : 23,74000*-1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</si>
  <si>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</si>
  <si>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</si>
  <si>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</si>
  <si>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KTU (dosypání za obrubou) : 5</t>
  </si>
  <si>
    <t>171201201R00</t>
  </si>
  <si>
    <t>Uložení sypaniny na dočasnou skládku tak, že na 1 m2 plochy připadá přes 2 m3 výkopku nebo ornice</t>
  </si>
  <si>
    <t>Odkaz na mn. položky pořadí 23 : 27,11000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</si>
  <si>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</si>
  <si>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</si>
  <si>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</si>
  <si>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33 : 50,00000*1,05</t>
  </si>
  <si>
    <t>Odkaz na mn. položky pořadí 36 : 111,50000*1,05</t>
  </si>
  <si>
    <t>Odkaz na mn. položky pořadí 37 : 12,00000*1,05</t>
  </si>
  <si>
    <t>199000002R00</t>
  </si>
  <si>
    <t>Poplatky za skládku horniny 1- 4, skupina 17 05 04 z Katalogu odpadů</t>
  </si>
  <si>
    <t>121100001RAA</t>
  </si>
  <si>
    <t>Sejmutí ornice naložení a uložení  odvoz do 1 000 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</si>
  <si>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</si>
  <si>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</si>
  <si>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</si>
  <si>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</si>
  <si>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ODHUMUSOVÁNÍ TL. 150mm : 13*0,15</t>
  </si>
  <si>
    <t>175200010RAA</t>
  </si>
  <si>
    <t>Obsyp objektů prohozenou zeminou, dovoz ze vzdálenosti 50 m</t>
  </si>
  <si>
    <t>vč. vodorovné přepravy k místu zásypu, uložení ve vrstvách a zhutnění.</t>
  </si>
  <si>
    <t>vpust : 1*1</t>
  </si>
  <si>
    <t>přípojka : 4*0,8*1,2</t>
  </si>
  <si>
    <t>vedení VO : 45*0,6*0,7</t>
  </si>
  <si>
    <t>181300010RAC</t>
  </si>
  <si>
    <t>vč. urovnání ornice, naložení na skládce, vodorovným přemístěním ornice na místo rozprostření, založení trávníku osetím a dodávky travního semene.</t>
  </si>
  <si>
    <t>Včetně přesunu hmot.</t>
  </si>
  <si>
    <t>HUMUSOVÁNÍ TL. 150mm A ZATRAVNĚNÍ _x000D_
 : 160</t>
  </si>
  <si>
    <t>5832012R</t>
  </si>
  <si>
    <t>zemina zahradní; tříděná; frakce 0,0 až 8,0 mm</t>
  </si>
  <si>
    <t>SPCM</t>
  </si>
  <si>
    <t>Specifikace</t>
  </si>
  <si>
    <t>POL3_</t>
  </si>
  <si>
    <t>Odkaz na mn. položky pořadí 20 : 22,05000*1,5</t>
  </si>
  <si>
    <t>564831111R00</t>
  </si>
  <si>
    <t>Podklad ze štěrkodrti s rozprostřením a zhutněním frakce 0-63 mm, tloušťka po zhutnění 100 mm</t>
  </si>
  <si>
    <t>Odkaz na mn. položky pořadí 36 : 111,50000</t>
  </si>
  <si>
    <t>565151111R00</t>
  </si>
  <si>
    <t>Podklad z kameniva obaleného asfaltem ACP 16+ až ACP 22+, v pruhu šířky do 3 m, třídy 1, tloušťka po zhutnění 70 mm</t>
  </si>
  <si>
    <t>s rozprostřením a zhutněním</t>
  </si>
  <si>
    <t>vyrovnání podkladu,výškového napojení se stávající cestou od ul. U Elektrárny : 50</t>
  </si>
  <si>
    <t>573211111R00</t>
  </si>
  <si>
    <t>Postřik živičný spojovací bez posypu kamenivem z asfaltu silničního, v množství od 0,5 do 0,7 kg/m2</t>
  </si>
  <si>
    <t>RTS 22/ I</t>
  </si>
  <si>
    <t>bez posypu kamenivem</t>
  </si>
  <si>
    <t>Odkaz na mn. položky pořadí 35 : 100,00000</t>
  </si>
  <si>
    <t>Odkaz na mn. položky pořadí 33 : 50,00000</t>
  </si>
  <si>
    <t>577141112R00</t>
  </si>
  <si>
    <t>Beton asfaltový s rozprostřením a zhutněním v pruhu šířky do 3 m, ACO 11+ nebo ACO 16+, tloušťky 50 mm, plochy přes 1000 m2</t>
  </si>
  <si>
    <t>KOMUNIKACE - ASFALTOBETON - NOVÁ OBRUSNÁ VRSTVA TL. 50mm : 50</t>
  </si>
  <si>
    <t xml:space="preserve">výměra ze situace, viz vzor.řezy, tech.zpráva : 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</si>
  <si>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</si>
  <si>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</si>
  <si>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</si>
  <si>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CHODNÍK - DVOUBAREVNÁ MŘÍŽKA Z BETONOVÉ DLAŽBY (200/200/60mm ŠEDÁ BARVA - 100/100/60mm ČERNÁ BARVA) : 75</t>
  </si>
  <si>
    <t>ZPEVNĚNÁ PLOCHA, SJEZD - BETONOVÁ DLAŽBA 300/300/60mm, ŠEDÁ BARVA : 8</t>
  </si>
  <si>
    <t>VAROVNÝ A SIGNÁLNÍ PÁS - RELIÉFNÍ DLAŽBA - ČERVENÁ BARVA : 15</t>
  </si>
  <si>
    <t>ZDL 240x240x60, chodbník ul. U Elektr : 11</t>
  </si>
  <si>
    <t>ZDL 120x120x60, chodbník ul. U Elektr : 2,5</t>
  </si>
  <si>
    <t xml:space="preserve">viz situace, řezy a tech.zpráva : </t>
  </si>
  <si>
    <t>ZPEVNĚNÁ PLOCHA, SJEZD - předláždění - BETONOVÁ DLAŽBA 200/100/60mm, ŠEDÁ BARVA : 12</t>
  </si>
  <si>
    <t>59245110R</t>
  </si>
  <si>
    <t>dlažba betonová dvouvrstvá, skladebná; obdélník; šedá; l = 200 mm; š = 100 mm; tl. 60,0 mm</t>
  </si>
  <si>
    <t>592451151R</t>
  </si>
  <si>
    <t>dlažba betonová dvouvrstvá, skladebná; obdélník; dlaždice pro nevidomé; červená; l = 200 mm; š = 100 mm; tl. 60,0 mm</t>
  </si>
  <si>
    <t>VAROVNÝ A SIGNÁLNÍ PÁS - RELIÉFNÍ DLAŽBA - ČERVENÁ BARVA : 15*1,05</t>
  </si>
  <si>
    <t>odpočet stávající rozebrané : -3</t>
  </si>
  <si>
    <t xml:space="preserve">viz kladení dl. : </t>
  </si>
  <si>
    <t>592451184R</t>
  </si>
  <si>
    <t>dlažba betonová dvouvrstvá; čtverec; černá; l = 100 mm; š = 100 mm; tl. 60,0 mm</t>
  </si>
  <si>
    <t>CHODNÍK - DVOUBAREVNÁ MŘÍŽKA Z BETONOVÉ DLAŽBY (200/200/60mm ŠEDÁ BARVA - 100/100/60mm ČERNÁ BARVA) : 75*1,05*0,25</t>
  </si>
  <si>
    <t xml:space="preserve">odpočet rozebrané a vytřízené dl. : </t>
  </si>
  <si>
    <t>5924511900R</t>
  </si>
  <si>
    <t>dlažba betonová dvouvrstvá; čtverec; šedá; l = 200 mm; š = 200 mm; tl. 60,0 mm</t>
  </si>
  <si>
    <t>CHODNÍK - DVOUBAREVNÁ MŘÍŽKA Z BETONOVÉ DLAŽBY (200/200/60mm ŠEDÁ BARVA - 100/100/60mm ČERNÁ BARVA) : 75*1,05*0,75</t>
  </si>
  <si>
    <t>Odkaz na mn. položky pořadí 1 : 37,60000*-0,75</t>
  </si>
  <si>
    <t>5924511NC</t>
  </si>
  <si>
    <t>Vlastní</t>
  </si>
  <si>
    <t>ZDL 120x120x60, chodbník ul. U Elektr : 2,5*1,05</t>
  </si>
  <si>
    <t>592451210R</t>
  </si>
  <si>
    <t>dlažba betonová dvouvrstvá, skladebná; obdélník; šedá; l = 300 mm; š = 300 mm; tl. 60,0 mm</t>
  </si>
  <si>
    <t>ZPEVNĚNÁ PLOCHA, SJEZD - BETONOVÁ DLAŽBA 300/300/60mm, ŠEDÁ BARVA : 8*1,05</t>
  </si>
  <si>
    <t>odpočet rozebrané dl. : -4</t>
  </si>
  <si>
    <t>5924512NC</t>
  </si>
  <si>
    <t>Dlažba 240 x 240 x 60 mm šedá</t>
  </si>
  <si>
    <t>ZDL 240x240x60, chodbník ul. U Elektr : 11*1,05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</si>
  <si>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</si>
  <si>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</si>
  <si>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</si>
  <si>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</si>
  <si>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 xml:space="preserve">VÝŠKOVÁ ÚPRAVA POVRCHOVÝCH ZNAKŮ : </t>
  </si>
  <si>
    <t>vodovodní šoupátko : 3</t>
  </si>
  <si>
    <t>831350113RA0</t>
  </si>
  <si>
    <t>Kanalizační přípojka D 160 mm, rýha 800x1200 mm</t>
  </si>
  <si>
    <t>KANALIZAČNÍ PŘÍPOJKA PVC DN 150 ULIČNÍ VPUSTI : 4</t>
  </si>
  <si>
    <t>894411020RAF</t>
  </si>
  <si>
    <t>Šachty z betonových dílců vpusť uliční z dílců DN 450  s kalovým košem, hloubka 1,59 m, s výtokem DN 150, litinová mříž 500 x 500 mm 40 t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</si>
  <si>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</si>
  <si>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ULIČNÍ VPUST - KANALIZAČNÍ PŘÍPOJKA PVC DN 150 : 1</t>
  </si>
  <si>
    <t>914001121RT6</t>
  </si>
  <si>
    <t>Osazení a montáž svislých dopravních značek sloupek, do betonového základu a AL patky, včetně dodávky sloupku a značky</t>
  </si>
  <si>
    <t>PŘESUNUTÍ SVISLÉHO DOPRAVNÍHO ZNAČENÍ : 1</t>
  </si>
  <si>
    <t xml:space="preserve">NAVRŽENÉ SVISLÉ DOPRAVNÍ ZNAČENÍ : </t>
  </si>
  <si>
    <t>C2c : 1</t>
  </si>
  <si>
    <t>IP6 s reflex.podkladem : 1</t>
  </si>
  <si>
    <t>915711111RT2</t>
  </si>
  <si>
    <t>Vodorovné značení krytů stříkané barvou, žlutou, dělicích čar šířky 120 mm</t>
  </si>
  <si>
    <t xml:space="preserve">NAVRŽENÉ VODOROVNÉ DOPRAVNÍ ZNAČENÍ : </t>
  </si>
  <si>
    <t>V12b : 10</t>
  </si>
  <si>
    <t>915712121R00</t>
  </si>
  <si>
    <t>Vodorovné značení krytů plastem nehlučné, dělicích čar šířky 250 mm</t>
  </si>
  <si>
    <t>V10d : 60</t>
  </si>
  <si>
    <t>915721121R00</t>
  </si>
  <si>
    <t>Vodorovné značení krytů plastem nehlučné, stopčar, zeber, stínů, šipek, nápisů, přechodů apod.</t>
  </si>
  <si>
    <t>V7a : 8</t>
  </si>
  <si>
    <t>915791111R00</t>
  </si>
  <si>
    <t>Předznačení pro vodorovné značení pro dělící čáry, vodící proužky</t>
  </si>
  <si>
    <t>stříkané barvou nebo prováděné z nátěrových hmot</t>
  </si>
  <si>
    <t>Odkaz na mn. položky pořadí 49 : 10,00000</t>
  </si>
  <si>
    <t>Odkaz na mn. položky pořadí 50 : 60,00000</t>
  </si>
  <si>
    <t>915791112R00</t>
  </si>
  <si>
    <t xml:space="preserve">Předznačení pro vodorovné značení pro stopčáry, zebry,stíny, šipky, nápisy, přechody </t>
  </si>
  <si>
    <t>Odkaz na mn. položky pořadí 51 : 8,00000</t>
  </si>
  <si>
    <t>916231111R00</t>
  </si>
  <si>
    <t>Osazení silniční obruby z dlažebních kostek z kostek drobných, bez boční opěry, do lože z betonu prostého C 12/15</t>
  </si>
  <si>
    <t>v jedné řadě, se zřízením lože tl. 5 až 10 cm, s vyplněním a zatřením spár cementovou maltou</t>
  </si>
  <si>
    <t>DVOUŘÁDEK ZE ŽULOVÉ KOSTKY 100/100/100mm : 115*2</t>
  </si>
  <si>
    <t xml:space="preserve">z části použita rozebraná kostka : </t>
  </si>
  <si>
    <t>917762111R00</t>
  </si>
  <si>
    <t>Osazení silničního nebo chodníkového betonového obrubníku ležatého, s boční opěrou z betonu prostého, do lože z betonu prostého C 12/15</t>
  </si>
  <si>
    <t>S dodáním hmot pro lože tl. 80-100 mm.</t>
  </si>
  <si>
    <t>BETONOVÝ OBRUBNÍK 250/200/1000mm - ŠEDÁ BARVA : 74</t>
  </si>
  <si>
    <t xml:space="preserve">použity rozebrané vytřízené obrubníky : </t>
  </si>
  <si>
    <t>BETONOVÝ OBRUBNÍK BO 10/25 (100/250/1000mm), NALEŽATO - NÁŠLAP 20mm : 24</t>
  </si>
  <si>
    <t>917862111R00</t>
  </si>
  <si>
    <t>Osazení silničního nebo chodníkového betonového obrubníku stojatého, s boční opěrou z betonu prostého, do lože z betonu prostého C 12/15</t>
  </si>
  <si>
    <t>SILNIČNÍ OBRUBNÍK BO 15/25 (150/250/1000mm) - NÁŠLAP 100mm : 20</t>
  </si>
  <si>
    <t>BETONOVÝ OBRUBNÍK BO 10/25 (100/250/1000mm) - NÁŠLAP 60mm : 38</t>
  </si>
  <si>
    <t>BETONOVÝ OBRUBNÍK BO 10/25 (100/250/1000mm) - NÁŠLAP 100mm : 5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</si>
  <si>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</si>
  <si>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</si>
  <si>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</si>
  <si>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ASFALTU + ZALITÍ  BITUMENOVOU ZÁLIVKOU NAPOJENÍ NA ZÁMEK : 105</t>
  </si>
  <si>
    <t>919735113R00</t>
  </si>
  <si>
    <t>Řezání stávajících krytů nebo podkladů živičných, hloubky přes 100 do 150 mm</t>
  </si>
  <si>
    <t>včetně spotřeby vody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</si>
  <si>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</si>
  <si>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</si>
  <si>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Odkaz na mn. položky pořadí 57 : 105,00000*0,0025</t>
  </si>
  <si>
    <t>58380129R</t>
  </si>
  <si>
    <t>kostka dlažební materiálová skupina I/2 (žula); 10/12 cm</t>
  </si>
  <si>
    <t>Odkaz na mn. položky pořadí 54 : 230,00000*0,025</t>
  </si>
  <si>
    <t xml:space="preserve">použití rozebrané kostky : </t>
  </si>
  <si>
    <t>Odkaz na mn. položky pořadí 3 : 180,00000*-0,025</t>
  </si>
  <si>
    <t>59217001R</t>
  </si>
  <si>
    <t>obrubník parkový materiál beton; l = 1000,0 mm; š = 100,0 mm; h = 250,0 mm; barva přírodní</t>
  </si>
  <si>
    <t>BETONOVÝ OBRUBNÍK BO 10/25 (100/250/1000mm) - NÁŠLAP 100mm : 5*1,05</t>
  </si>
  <si>
    <t>BETONOVÝ OBRUBNÍK BO 10/25 (100/250/1000mm), NALEŽATO - NÁŠLAP 20mm : 24*1,05</t>
  </si>
  <si>
    <t>59217010R</t>
  </si>
  <si>
    <t>obrubník silniční materiál beton; l = 1000,0 mm; š = 150,0 mm; h = 250,0 mm; barva přírodní</t>
  </si>
  <si>
    <t>SILNIČNÍ OBRUBNÍK BO 15/25 (150/250/1000mm) - NÁŠLAP 100mm : 20*1,05</t>
  </si>
  <si>
    <t>592175NC</t>
  </si>
  <si>
    <t>Obrubník bet. 250 x 200 x 1000 mm přírodní</t>
  </si>
  <si>
    <t xml:space="preserve">odpočet použití rozebraných obrbn : </t>
  </si>
  <si>
    <t>Odkaz na mn. položky pořadí 2 : 61,00000*-0,8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</si>
  <si>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</si>
  <si>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</si>
  <si>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</si>
  <si>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96687OA0</t>
  </si>
  <si>
    <t>VYBOURÁNÍ ULIČNÍCH VPUSTÍ KOMPLETNÍCH</t>
  </si>
  <si>
    <t>KUS</t>
  </si>
  <si>
    <t>EXP 22</t>
  </si>
  <si>
    <t>ODSTRANĚNÍ ULIČNÍ VPUSTI : 2</t>
  </si>
  <si>
    <t xml:space="preserve">komplet včetně zaslepení a zasypání štěrkem : 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</si>
  <si>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</si>
  <si>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</si>
  <si>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</si>
  <si>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</si>
  <si>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</si>
  <si>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711132311R00</t>
  </si>
  <si>
    <t>Provedení izolace proti zemní vlhkosti pásy na sucho svislá,  , nopovou fólií včetně uchycovacích prvků</t>
  </si>
  <si>
    <t>800-711</t>
  </si>
  <si>
    <t>NOPOVÁ FÓLIE : 4,5</t>
  </si>
  <si>
    <t>28323115R</t>
  </si>
  <si>
    <t>fólie izolační zemní drenážní; tloušťka 0,60 mm; výška nopů 8,0 mm; plošná hmotnost 550 g/m2; HDPE</t>
  </si>
  <si>
    <t>Odkaz na mn. položky pořadí 67 : 4,50000*1,1</t>
  </si>
  <si>
    <t>210100056RA0</t>
  </si>
  <si>
    <t>Kabelová přípojka v zemní rýze NN, ve volném terénu, 1x kabel AYKY 4x70</t>
  </si>
  <si>
    <t>AP-M</t>
  </si>
  <si>
    <t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t>
  </si>
  <si>
    <t>NOVÉ ZEMNÍ VEDENÍ VO CYKY-J 4x10, V CELÉ DÉLCE  V CHRÁNIČCE 63/52 + ZEMNÍCÍ SOUSTAVA FeZn 30x4_x000D_
 : 45</t>
  </si>
  <si>
    <t xml:space="preserve">včetně napojení na stáv.rozvody : </t>
  </si>
  <si>
    <t>210500010-NC</t>
  </si>
  <si>
    <t xml:space="preserve">oboustranně žárově zinkovaný, Ochranná manžata plastová , Silniční LED svítidlo, 17W, 2400lm, 2700K, referenční typ dle "Standardy veřejného osvětlení města Uherský Brod", 230V, IP65 : </t>
  </si>
  <si>
    <t>979990101R00</t>
  </si>
  <si>
    <t>Poplatek za skládku za uložení, směsi betonu a cihel,  , skupina 17 01 01 a 17 01 02 z Katalogu odpadů</t>
  </si>
  <si>
    <t>SUM</t>
  </si>
  <si>
    <t>END</t>
  </si>
  <si>
    <t>005111010R</t>
  </si>
  <si>
    <t>Geodetické práce</t>
  </si>
  <si>
    <t>soubor</t>
  </si>
  <si>
    <t>Indiv</t>
  </si>
  <si>
    <t>POL1_1</t>
  </si>
  <si>
    <t>Geodetické vytyčení staveniště, vytyčení výškových a polohových bodů stavby, zaměření inženýrských sití  vč. zaměření skutečného provedení stavby se zákresem do katastrální mapy.</t>
  </si>
  <si>
    <t>005111011R</t>
  </si>
  <si>
    <t>Vytýčení stávajících inženýrských sítí</t>
  </si>
  <si>
    <t>Vytýčení stávajících inženýrských sítí v místě stavby z hlediska jejich ochrany při provádění stavby.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</si>
  <si>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</si>
  <si>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</si>
  <si>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</si>
  <si>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</si>
  <si>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</si>
  <si>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</si>
  <si>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</si>
  <si>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</si>
  <si>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</si>
  <si>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</si>
  <si>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</si>
  <si>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</si>
  <si>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</si>
  <si>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005111015R</t>
  </si>
  <si>
    <t>Geometrický plán na na věcné břemeno</t>
  </si>
  <si>
    <t>Vyhotovení geometrického plánu pro majetkoprávní vypořádání uložení vedení NN na základě skutečného provedení stavby –  10 ks GP ověřené úředně oprávněným zeměměřičským inženýrem.</t>
  </si>
  <si>
    <t>005211030R</t>
  </si>
  <si>
    <t>Dočasná dopravní opatření, dočasná uzavírka</t>
  </si>
  <si>
    <t>D + M dočasného dopravního značení, vč. pronájmu po dobu stavby. Zajištění vydání stanovení přechodné i místní úpravy provozu na pozemních komunikaci a případné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</si>
  <si>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005231010R</t>
  </si>
  <si>
    <t>Zkoušky a revize</t>
  </si>
  <si>
    <t>vč.zkoušek hutnění zemní pláně a vrstev konstrukcí zp.ploch.</t>
  </si>
  <si>
    <t>005241010R</t>
  </si>
  <si>
    <t>Dokumentace skutečného provedení, uvedení do provozu.</t>
  </si>
  <si>
    <t>Náklady na vyhotovení dokumentace skutečného provedení stavby vč.geodet.zaměření a její předání objednateli v požadované formě a požadovaném počtu.</t>
  </si>
  <si>
    <t>Příprava všech dalších podkladů pro projednání a uvedení stavby a jejích dílčích částí do provozu a užívání.</t>
  </si>
  <si>
    <t>005501010R</t>
  </si>
  <si>
    <t>005602010R</t>
  </si>
  <si>
    <t>Provozní vlivy silniční, ztížený provoz a provádění prací na staveništi</t>
  </si>
  <si>
    <t>omezení prací v důsledku dopravního provozu na staveniště (zásobování, průjezd mimo stavebních vozidel).</t>
  </si>
  <si>
    <t>005701010R</t>
  </si>
  <si>
    <t>Staveništně bezpečnostní a hygienická opatření na staveništi</t>
  </si>
  <si>
    <t>- náklady na zařízení k zachycování ropných úkapů od motorových vozidel a strojů stojících či parkujících v prostoru staveniště případně na odstavných plochách v lázeńské zóně</t>
  </si>
  <si>
    <t>Náklady na provedení veškerých predepsaných zkoušek a revizí použitých materiálů a provedených konstrukcí, stavebních prací, vzniklého odpadu, doložení zkoušek objednateli.</t>
  </si>
  <si>
    <t>V rozsahu dle platných ČSN a TP a dalších potřebných zkoušek prováděných prostřednictvím akreditovaných zkušeben.</t>
  </si>
  <si>
    <t>Náklady spojené s dodržením podmínek uvedených dokumentech vyhlášené soutěže a dalších především obchodních podmínek smlouvy včetně vyměřených poplatků</t>
  </si>
  <si>
    <t>Komplet zahrnuje :</t>
  </si>
  <si>
    <t>Náklady na ztížené provádění stavebních prací, ztížená vnitrostaveništní doprava, opravy, údržba a průběžné čištění kropení komunikací užívaných v průběhu stavby,</t>
  </si>
  <si>
    <t>- náklady na zřízení oplocení staveniště v dostatečném rozsahu, náklady na zřízení koridorů pro bezpečný pohyb pěších v blízkosti staveniště vč. nezbytného osvětlení,</t>
  </si>
  <si>
    <t>zajištění řezání betonových prvků před prašností  vodní clonou</t>
  </si>
  <si>
    <t>Odvoz suti a vybouraných hmot na skládku zhotovitele</t>
  </si>
  <si>
    <t>Dlažba 120 x 120 x 60 mm, čtverec, černá</t>
  </si>
  <si>
    <t>BETONOVÝ OBRUBNÍK BO 10/25 (100/250/1000mm) - ZAPUŠTĚNÝ : 10</t>
  </si>
  <si>
    <t>BETONOVÝ OBRUBNÍK BO 10/25 (100/250/1000mm) - ZAPUŠTĚNÝ : 10*1,05</t>
  </si>
  <si>
    <t>Odkaz na mn. položky pořadí 9 : 200,00000*0,75</t>
  </si>
  <si>
    <t>Vodorovné přemístění výkopku z horniny 1 až 4, na a ze skládky zhotovitele</t>
  </si>
  <si>
    <t>Rozprostření ornice v rovině nebo svahu do 1 : 5 a osetí travou při tloušťce 150 mm, dovoz ornice ze skládky zhotovitele</t>
  </si>
  <si>
    <t>BETONOVÝ OBRUBNÍK BO 10/25 (100/250/1000mm) - NÁŠLAP 60mm : 30*1,05</t>
  </si>
  <si>
    <t>ZAŘEZÁNÍ STYČNÉ SPÁRY ASFALTU : 135</t>
  </si>
  <si>
    <t>Příplatek za kladení zámkové dlažby z více barev do drtě  tloušťky 60 mm</t>
  </si>
  <si>
    <t>Odkaz na mn. položky pořadí 1 : 37,60000*0,33</t>
  </si>
  <si>
    <t>Venkovní osvětlení, svítidlo, stožár parkový, stožár ocelový výška 5,5 m nad terénem</t>
  </si>
  <si>
    <t>Ostatní náklady z obchodních podmínek smlouvy</t>
  </si>
  <si>
    <t>(např.evidence množství odpadu vážními lístky,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</si>
  <si>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 xml:space="preserve"> NOVÝ SILNIČNÍ BEZPATICOVÝ TŘÍSTUPŇOVÝ STOŽÁR S OBLOUKOVÝM VÝLOŽNÍKEM , zemní výkop, betonový základ, pouzdro, komplet vystrojení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</si>
</sst>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Alignment="1">
      <alignment horizontal="center" vertical="center"/>
    </xf>
    <xf numFmtId="2" fontId="0" fillId="0" borderId="0" xfId="0" applyNumberFormat="1"/>
    <xf numFmtId="2" fontId="0" fillId="4" borderId="21" xfId="0" applyNumberFormat="1" applyFill="1" applyBorder="1"/>
    <xf numFmtId="2" fontId="0" fillId="0" borderId="0" xfId="0" applyNumberFormat="1" applyAlignment="1">
      <alignment vertical="top"/>
    </xf>
    <xf numFmtId="2" fontId="8" fillId="2" borderId="18" xfId="0" applyNumberFormat="1" applyFont="1" applyFill="1" applyBorder="1" applyAlignment="1">
      <alignment vertical="top" shrinkToFit="1"/>
    </xf>
    <xf numFmtId="2" fontId="17" fillId="0" borderId="39" xfId="0" applyNumberFormat="1" applyFont="1" applyBorder="1" applyAlignment="1">
      <alignment vertical="top" shrinkToFit="1"/>
    </xf>
    <xf numFmtId="2" fontId="17" fillId="0" borderId="0" xfId="0" applyNumberFormat="1" applyFont="1" applyBorder="1" applyAlignment="1">
      <alignment vertical="top" shrinkToFit="1"/>
    </xf>
    <xf numFmtId="2" fontId="8" fillId="2" borderId="22" xfId="0" applyNumberFormat="1" applyFont="1" applyFill="1" applyBorder="1" applyAlignment="1">
      <alignment vertical="top" shrinkToFit="1"/>
    </xf>
    <xf numFmtId="0" fontId="17" fillId="0" borderId="0" xfId="0" applyFont="1" applyFill="1" applyBorder="1" applyAlignment="1">
      <alignment vertical="top"/>
    </xf>
    <xf numFmtId="49" fontId="17" fillId="0" borderId="0" xfId="0" applyNumberFormat="1" applyFont="1" applyFill="1" applyBorder="1" applyAlignment="1">
      <alignment vertical="top"/>
    </xf>
    <xf numFmtId="165" fontId="18" fillId="0" borderId="0" xfId="0" quotePrefix="1" applyNumberFormat="1" applyFont="1" applyFill="1" applyBorder="1" applyAlignment="1">
      <alignment horizontal="left" vertical="top" wrapText="1"/>
    </xf>
    <xf numFmtId="165" fontId="18" fillId="0" borderId="0" xfId="0" applyNumberFormat="1" applyFont="1" applyFill="1" applyBorder="1" applyAlignment="1">
      <alignment horizontal="center" vertical="top" wrapText="1" shrinkToFit="1"/>
    </xf>
    <xf numFmtId="165" fontId="18" fillId="0" borderId="0" xfId="0" applyNumberFormat="1" applyFont="1" applyFill="1" applyBorder="1" applyAlignment="1">
      <alignment vertical="top" wrapText="1" shrinkToFit="1"/>
    </xf>
    <xf numFmtId="4" fontId="17" fillId="0" borderId="0" xfId="0" applyNumberFormat="1" applyFont="1" applyFill="1" applyBorder="1" applyAlignment="1">
      <alignment vertical="top" shrinkToFit="1"/>
    </xf>
    <xf numFmtId="2" fontId="17" fillId="0" borderId="0" xfId="0" applyNumberFormat="1" applyFont="1" applyFill="1" applyBorder="1" applyAlignment="1">
      <alignment vertical="top" shrinkToFit="1"/>
    </xf>
    <xf numFmtId="165" fontId="17" fillId="0" borderId="0" xfId="0" applyNumberFormat="1" applyFont="1" applyFill="1" applyBorder="1" applyAlignment="1">
      <alignment vertical="top" shrinkToFi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/>
    <xf numFmtId="0" fontId="0" fillId="0" borderId="0" xfId="0" applyFill="1"/>
    <xf numFmtId="0" fontId="17" fillId="0" borderId="38" xfId="0" applyFont="1" applyFill="1" applyBorder="1" applyAlignment="1">
      <alignment vertical="top"/>
    </xf>
    <xf numFmtId="49" fontId="17" fillId="0" borderId="39" xfId="0" applyNumberFormat="1" applyFont="1" applyFill="1" applyBorder="1" applyAlignment="1">
      <alignment vertical="top"/>
    </xf>
    <xf numFmtId="49" fontId="17" fillId="0" borderId="39" xfId="0" applyNumberFormat="1" applyFont="1" applyFill="1" applyBorder="1" applyAlignment="1">
      <alignment horizontal="left" vertical="top" wrapText="1"/>
    </xf>
    <xf numFmtId="0" fontId="17" fillId="0" borderId="39" xfId="0" applyFont="1" applyFill="1" applyBorder="1" applyAlignment="1">
      <alignment horizontal="center" vertical="top" shrinkToFit="1"/>
    </xf>
    <xf numFmtId="165" fontId="17" fillId="0" borderId="39" xfId="0" applyNumberFormat="1" applyFont="1" applyFill="1" applyBorder="1" applyAlignment="1">
      <alignment vertical="top" shrinkToFit="1"/>
    </xf>
    <xf numFmtId="4" fontId="17" fillId="0" borderId="39" xfId="0" applyNumberFormat="1" applyFont="1" applyFill="1" applyBorder="1" applyAlignment="1" applyProtection="1">
      <alignment vertical="top" shrinkToFit="1"/>
      <protection locked="0"/>
    </xf>
    <xf numFmtId="2" fontId="17" fillId="0" borderId="39" xfId="0" applyNumberFormat="1" applyFont="1" applyFill="1" applyBorder="1" applyAlignment="1">
      <alignment vertical="top" shrinkToFit="1"/>
    </xf>
    <xf numFmtId="4" fontId="17" fillId="0" borderId="39" xfId="0" applyNumberFormat="1" applyFont="1" applyFill="1" applyBorder="1" applyAlignment="1">
      <alignment vertical="top" shrinkToFit="1"/>
    </xf>
    <xf numFmtId="4" fontId="17" fillId="0" borderId="40" xfId="0" applyNumberFormat="1" applyFont="1" applyFill="1" applyBorder="1" applyAlignment="1">
      <alignment vertical="top" shrinkToFit="1"/>
    </xf>
    <xf numFmtId="165" fontId="17" fillId="0" borderId="0" xfId="0" applyNumberFormat="1" applyFont="1"/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7" fillId="3" borderId="18" xfId="0" applyNumberFormat="1" applyFont="1" applyFill="1" applyBorder="1" applyAlignment="1" applyProtection="1">
      <alignment horizontal="left" vertical="top" wrapText="1"/>
      <protection locked="0"/>
    </xf>
    <xf numFmtId="49" fontId="17" fillId="3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3" borderId="0" xfId="0" applyNumberFormat="1" applyFont="1" applyFill="1" applyBorder="1" applyAlignment="1" applyProtection="1">
      <alignment horizontal="left" vertical="top" wrapText="1"/>
      <protection locked="0"/>
    </xf>
    <xf numFmtId="49" fontId="17" fillId="3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4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48" t="s">
        <v>39</v>
      </c>
      <c r="C1" s="249"/>
      <c r="D1" s="249"/>
      <c r="E1" s="249"/>
      <c r="F1" s="249"/>
      <c r="G1" s="249"/>
      <c r="H1" s="249"/>
      <c r="I1" s="249"/>
      <c r="J1" s="250"/>
    </row>
    <row r="2" spans="1:15" ht="36" customHeight="1" x14ac:dyDescent="0.2">
      <c r="A2" s="2"/>
      <c r="B2" s="76" t="s">
        <v>22</v>
      </c>
      <c r="C2" s="77"/>
      <c r="D2" s="78" t="s">
        <v>41</v>
      </c>
      <c r="E2" s="254" t="s">
        <v>42</v>
      </c>
      <c r="F2" s="255"/>
      <c r="G2" s="255"/>
      <c r="H2" s="255"/>
      <c r="I2" s="255"/>
      <c r="J2" s="256"/>
      <c r="O2" s="1"/>
    </row>
    <row r="3" spans="1:15" ht="27" hidden="1" customHeight="1" x14ac:dyDescent="0.2">
      <c r="A3" s="2"/>
      <c r="B3" s="79"/>
      <c r="C3" s="77"/>
      <c r="D3" s="80"/>
      <c r="E3" s="257"/>
      <c r="F3" s="258"/>
      <c r="G3" s="258"/>
      <c r="H3" s="258"/>
      <c r="I3" s="258"/>
      <c r="J3" s="259"/>
    </row>
    <row r="4" spans="1:15" ht="23.25" customHeight="1" x14ac:dyDescent="0.2">
      <c r="A4" s="2"/>
      <c r="B4" s="81"/>
      <c r="C4" s="82"/>
      <c r="D4" s="83"/>
      <c r="E4" s="238"/>
      <c r="F4" s="238"/>
      <c r="G4" s="238"/>
      <c r="H4" s="238"/>
      <c r="I4" s="238"/>
      <c r="J4" s="239"/>
    </row>
    <row r="5" spans="1:15" ht="24" customHeight="1" x14ac:dyDescent="0.2">
      <c r="A5" s="2"/>
      <c r="B5" s="31" t="s">
        <v>40</v>
      </c>
      <c r="D5" s="242"/>
      <c r="E5" s="243"/>
      <c r="F5" s="243"/>
      <c r="G5" s="243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44"/>
      <c r="E6" s="245"/>
      <c r="F6" s="245"/>
      <c r="G6" s="24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46"/>
      <c r="F7" s="247"/>
      <c r="G7" s="24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61"/>
      <c r="E11" s="261"/>
      <c r="F11" s="261"/>
      <c r="G11" s="261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37"/>
      <c r="E12" s="237"/>
      <c r="F12" s="237"/>
      <c r="G12" s="23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40"/>
      <c r="F13" s="241"/>
      <c r="G13" s="24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60"/>
      <c r="F15" s="260"/>
      <c r="G15" s="262"/>
      <c r="H15" s="262"/>
      <c r="I15" s="262" t="s">
        <v>29</v>
      </c>
      <c r="J15" s="263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26"/>
      <c r="F16" s="227"/>
      <c r="G16" s="226"/>
      <c r="H16" s="227"/>
      <c r="I16" s="226">
        <f>SUMIF(F57:F69,A16,I57:I69)+SUMIF(F57:F69,"PSU",I57:I69)</f>
        <v>0</v>
      </c>
      <c r="J16" s="228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26"/>
      <c r="F17" s="227"/>
      <c r="G17" s="226"/>
      <c r="H17" s="227"/>
      <c r="I17" s="226">
        <f>SUMIF(F57:F69,A17,I57:I69)</f>
        <v>0</v>
      </c>
      <c r="J17" s="228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26"/>
      <c r="F18" s="227"/>
      <c r="G18" s="226"/>
      <c r="H18" s="227"/>
      <c r="I18" s="226">
        <f>SUMIF(F57:F69,A18,I57:I69)</f>
        <v>0</v>
      </c>
      <c r="J18" s="228"/>
    </row>
    <row r="19" spans="1:10" ht="23.25" customHeight="1" x14ac:dyDescent="0.2">
      <c r="A19" s="142" t="s">
        <v>85</v>
      </c>
      <c r="B19" s="38" t="s">
        <v>27</v>
      </c>
      <c r="C19" s="62"/>
      <c r="D19" s="63"/>
      <c r="E19" s="226"/>
      <c r="F19" s="227"/>
      <c r="G19" s="226"/>
      <c r="H19" s="227"/>
      <c r="I19" s="226">
        <f>SUMIF(F57:F69,A19,I57:I69)</f>
        <v>0</v>
      </c>
      <c r="J19" s="228"/>
    </row>
    <row r="20" spans="1:10" ht="23.25" customHeight="1" x14ac:dyDescent="0.2">
      <c r="A20" s="142" t="s">
        <v>86</v>
      </c>
      <c r="B20" s="38" t="s">
        <v>28</v>
      </c>
      <c r="C20" s="62"/>
      <c r="D20" s="63"/>
      <c r="E20" s="226"/>
      <c r="F20" s="227"/>
      <c r="G20" s="226"/>
      <c r="H20" s="227"/>
      <c r="I20" s="226">
        <f>SUMIF(F57:F69,A20,I57:I69)</f>
        <v>0</v>
      </c>
      <c r="J20" s="228"/>
    </row>
    <row r="21" spans="1:10" ht="23.25" customHeight="1" x14ac:dyDescent="0.2">
      <c r="A21" s="2"/>
      <c r="B21" s="48" t="s">
        <v>29</v>
      </c>
      <c r="C21" s="64"/>
      <c r="D21" s="65"/>
      <c r="E21" s="229"/>
      <c r="F21" s="264"/>
      <c r="G21" s="229"/>
      <c r="H21" s="264"/>
      <c r="I21" s="229">
        <f>SUM(I16:J20)</f>
        <v>0</v>
      </c>
      <c r="J21" s="23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51">
        <f>I25*E25/100</f>
        <v>0</v>
      </c>
      <c r="H26" s="252"/>
      <c r="I26" s="25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53">
        <f>CenaCelkemBezDPH-(ZakladDPHSni+ZakladDPHZakl)</f>
        <v>0</v>
      </c>
      <c r="H27" s="253"/>
      <c r="I27" s="25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2">
        <f>A27</f>
        <v>0</v>
      </c>
      <c r="H28" s="232"/>
      <c r="I28" s="232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1">
        <f>ZakladDPHSni+DPHSni+ZakladDPHZakl+DPHZakl+Zaokrouhleni</f>
        <v>0</v>
      </c>
      <c r="H29" s="231"/>
      <c r="I29" s="231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43</v>
      </c>
      <c r="C39" s="217"/>
      <c r="D39" s="217"/>
      <c r="E39" s="217"/>
      <c r="F39" s="99">
        <f>'SO 101,102 101,102 R0 Pol'!AE377+'VNON VNON Pol'!AE63</f>
        <v>0</v>
      </c>
      <c r="G39" s="100">
        <f>'SO 101,102 101,102 R0 Pol'!AF377+'VNON VNON Pol'!AF63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20" t="s">
        <v>44</v>
      </c>
      <c r="D40" s="220"/>
      <c r="E40" s="220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45</v>
      </c>
      <c r="C41" s="220" t="s">
        <v>46</v>
      </c>
      <c r="D41" s="220"/>
      <c r="E41" s="220"/>
      <c r="F41" s="105">
        <f>'SO 101,102 101,102 R0 Pol'!AE377</f>
        <v>0</v>
      </c>
      <c r="G41" s="106">
        <f>'SO 101,102 101,102 R0 Pol'!AF377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87">
        <v>3</v>
      </c>
      <c r="B42" s="109" t="s">
        <v>47</v>
      </c>
      <c r="C42" s="217" t="s">
        <v>48</v>
      </c>
      <c r="D42" s="217"/>
      <c r="E42" s="217"/>
      <c r="F42" s="110">
        <f>'SO 101,102 101,102 R0 Pol'!AE377</f>
        <v>0</v>
      </c>
      <c r="G42" s="101">
        <f>'SO 101,102 101,102 R0 Pol'!AF377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7">
        <v>2</v>
      </c>
      <c r="B43" s="104" t="s">
        <v>49</v>
      </c>
      <c r="C43" s="220" t="s">
        <v>50</v>
      </c>
      <c r="D43" s="220"/>
      <c r="E43" s="220"/>
      <c r="F43" s="105">
        <f>'VNON VNON Pol'!AE63</f>
        <v>0</v>
      </c>
      <c r="G43" s="106">
        <f>'VNON VNON Pol'!AF63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49</v>
      </c>
      <c r="C44" s="217" t="s">
        <v>51</v>
      </c>
      <c r="D44" s="217"/>
      <c r="E44" s="217"/>
      <c r="F44" s="110">
        <f>'VNON VNON Pol'!AE63</f>
        <v>0</v>
      </c>
      <c r="G44" s="101">
        <f>'VNON VNON Pol'!AF63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/>
      <c r="B45" s="218" t="s">
        <v>52</v>
      </c>
      <c r="C45" s="219"/>
      <c r="D45" s="219"/>
      <c r="E45" s="219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23" t="s">
        <v>62</v>
      </c>
    </row>
    <row r="56" spans="1:10" ht="25.5" customHeight="1" x14ac:dyDescent="0.2">
      <c r="A56" s="125"/>
      <c r="B56" s="128" t="s">
        <v>17</v>
      </c>
      <c r="C56" s="128" t="s">
        <v>5</v>
      </c>
      <c r="D56" s="129"/>
      <c r="E56" s="129"/>
      <c r="F56" s="130" t="s">
        <v>63</v>
      </c>
      <c r="G56" s="130"/>
      <c r="H56" s="130"/>
      <c r="I56" s="130" t="s">
        <v>29</v>
      </c>
      <c r="J56" s="130" t="s">
        <v>0</v>
      </c>
    </row>
    <row r="57" spans="1:10" ht="36.75" customHeight="1" x14ac:dyDescent="0.2">
      <c r="A57" s="126"/>
      <c r="B57" s="131" t="s">
        <v>64</v>
      </c>
      <c r="C57" s="215" t="s">
        <v>65</v>
      </c>
      <c r="D57" s="216"/>
      <c r="E57" s="216"/>
      <c r="F57" s="138" t="s">
        <v>24</v>
      </c>
      <c r="G57" s="139"/>
      <c r="H57" s="139"/>
      <c r="I57" s="139">
        <f>'SO 101,102 101,102 R0 Pol'!G8</f>
        <v>0</v>
      </c>
      <c r="J57" s="135" t="str">
        <f>IF(I70=0,"",I57/I70*100)</f>
        <v/>
      </c>
    </row>
    <row r="58" spans="1:10" ht="36.75" customHeight="1" x14ac:dyDescent="0.2">
      <c r="A58" s="126"/>
      <c r="B58" s="131" t="s">
        <v>66</v>
      </c>
      <c r="C58" s="215" t="s">
        <v>65</v>
      </c>
      <c r="D58" s="216"/>
      <c r="E58" s="216"/>
      <c r="F58" s="138" t="s">
        <v>24</v>
      </c>
      <c r="G58" s="139"/>
      <c r="H58" s="139"/>
      <c r="I58" s="139">
        <f>'SO 101,102 101,102 R0 Pol'!G44</f>
        <v>0</v>
      </c>
      <c r="J58" s="135" t="str">
        <f>IF(I70=0,"",I58/I70*100)</f>
        <v/>
      </c>
    </row>
    <row r="59" spans="1:10" ht="36.75" customHeight="1" x14ac:dyDescent="0.2">
      <c r="A59" s="126"/>
      <c r="B59" s="131" t="s">
        <v>67</v>
      </c>
      <c r="C59" s="215" t="s">
        <v>65</v>
      </c>
      <c r="D59" s="216"/>
      <c r="E59" s="216"/>
      <c r="F59" s="138" t="s">
        <v>24</v>
      </c>
      <c r="G59" s="139"/>
      <c r="H59" s="139"/>
      <c r="I59" s="139">
        <f>'SO 101,102 101,102 R0 Pol'!G54</f>
        <v>0</v>
      </c>
      <c r="J59" s="135" t="str">
        <f>IF(I70=0,"",I59/I70*100)</f>
        <v/>
      </c>
    </row>
    <row r="60" spans="1:10" ht="36.75" customHeight="1" x14ac:dyDescent="0.2">
      <c r="A60" s="126"/>
      <c r="B60" s="131" t="s">
        <v>68</v>
      </c>
      <c r="C60" s="215" t="s">
        <v>69</v>
      </c>
      <c r="D60" s="216"/>
      <c r="E60" s="216"/>
      <c r="F60" s="138" t="s">
        <v>24</v>
      </c>
      <c r="G60" s="139"/>
      <c r="H60" s="139"/>
      <c r="I60" s="139">
        <f>'SO 101,102 101,102 R0 Pol'!G166</f>
        <v>0</v>
      </c>
      <c r="J60" s="135" t="str">
        <f>IF(I70=0,"",I60/I70*100)</f>
        <v/>
      </c>
    </row>
    <row r="61" spans="1:10" ht="36.75" customHeight="1" x14ac:dyDescent="0.2">
      <c r="A61" s="126"/>
      <c r="B61" s="131" t="s">
        <v>70</v>
      </c>
      <c r="C61" s="215" t="s">
        <v>71</v>
      </c>
      <c r="D61" s="216"/>
      <c r="E61" s="216"/>
      <c r="F61" s="138" t="s">
        <v>24</v>
      </c>
      <c r="G61" s="139"/>
      <c r="H61" s="139"/>
      <c r="I61" s="139">
        <f>'SO 101,102 101,102 R0 Pol'!G233</f>
        <v>0</v>
      </c>
      <c r="J61" s="135" t="str">
        <f>IF(I70=0,"",I61/I70*100)</f>
        <v/>
      </c>
    </row>
    <row r="62" spans="1:10" ht="36.75" customHeight="1" x14ac:dyDescent="0.2">
      <c r="A62" s="126"/>
      <c r="B62" s="131" t="s">
        <v>72</v>
      </c>
      <c r="C62" s="215" t="s">
        <v>73</v>
      </c>
      <c r="D62" s="216"/>
      <c r="E62" s="216"/>
      <c r="F62" s="138" t="s">
        <v>24</v>
      </c>
      <c r="G62" s="139"/>
      <c r="H62" s="139"/>
      <c r="I62" s="139">
        <f>'SO 101,102 101,102 R0 Pol'!G249</f>
        <v>0</v>
      </c>
      <c r="J62" s="135" t="str">
        <f>IF(I70=0,"",I62/I70*100)</f>
        <v/>
      </c>
    </row>
    <row r="63" spans="1:10" ht="36.75" customHeight="1" x14ac:dyDescent="0.2">
      <c r="A63" s="126"/>
      <c r="B63" s="131" t="s">
        <v>74</v>
      </c>
      <c r="C63" s="215" t="s">
        <v>75</v>
      </c>
      <c r="D63" s="216"/>
      <c r="E63" s="216"/>
      <c r="F63" s="138" t="s">
        <v>24</v>
      </c>
      <c r="G63" s="139"/>
      <c r="H63" s="139"/>
      <c r="I63" s="139">
        <f>'SO 101,102 101,102 R0 Pol'!G336</f>
        <v>0</v>
      </c>
      <c r="J63" s="135" t="str">
        <f>IF(I70=0,"",I63/I70*100)</f>
        <v/>
      </c>
    </row>
    <row r="64" spans="1:10" ht="36.75" customHeight="1" x14ac:dyDescent="0.2">
      <c r="A64" s="126"/>
      <c r="B64" s="131" t="s">
        <v>76</v>
      </c>
      <c r="C64" s="215" t="s">
        <v>77</v>
      </c>
      <c r="D64" s="216"/>
      <c r="E64" s="216"/>
      <c r="F64" s="138" t="s">
        <v>24</v>
      </c>
      <c r="G64" s="139"/>
      <c r="H64" s="139"/>
      <c r="I64" s="139">
        <f>'SO 101,102 101,102 R0 Pol'!G347</f>
        <v>0</v>
      </c>
      <c r="J64" s="135" t="str">
        <f>IF(I70=0,"",I64/I70*100)</f>
        <v/>
      </c>
    </row>
    <row r="65" spans="1:10" ht="36.75" customHeight="1" x14ac:dyDescent="0.2">
      <c r="A65" s="126"/>
      <c r="B65" s="131" t="s">
        <v>78</v>
      </c>
      <c r="C65" s="215" t="s">
        <v>79</v>
      </c>
      <c r="D65" s="216"/>
      <c r="E65" s="216"/>
      <c r="F65" s="138" t="s">
        <v>25</v>
      </c>
      <c r="G65" s="139"/>
      <c r="H65" s="139"/>
      <c r="I65" s="139">
        <f>'SO 101,102 101,102 R0 Pol'!G351</f>
        <v>0</v>
      </c>
      <c r="J65" s="135" t="str">
        <f>IF(I70=0,"",I65/I70*100)</f>
        <v/>
      </c>
    </row>
    <row r="66" spans="1:10" ht="36.75" customHeight="1" x14ac:dyDescent="0.2">
      <c r="A66" s="126"/>
      <c r="B66" s="131" t="s">
        <v>80</v>
      </c>
      <c r="C66" s="215" t="s">
        <v>81</v>
      </c>
      <c r="D66" s="216"/>
      <c r="E66" s="216"/>
      <c r="F66" s="138" t="s">
        <v>26</v>
      </c>
      <c r="G66" s="139"/>
      <c r="H66" s="139"/>
      <c r="I66" s="139">
        <f>'SO 101,102 101,102 R0 Pol'!G359</f>
        <v>0</v>
      </c>
      <c r="J66" s="135" t="str">
        <f>IF(I70=0,"",I66/I70*100)</f>
        <v/>
      </c>
    </row>
    <row r="67" spans="1:10" ht="36.75" customHeight="1" x14ac:dyDescent="0.2">
      <c r="A67" s="126"/>
      <c r="B67" s="131" t="s">
        <v>82</v>
      </c>
      <c r="C67" s="215" t="s">
        <v>83</v>
      </c>
      <c r="D67" s="216"/>
      <c r="E67" s="216"/>
      <c r="F67" s="138" t="s">
        <v>84</v>
      </c>
      <c r="G67" s="139"/>
      <c r="H67" s="139"/>
      <c r="I67" s="139">
        <f>'SO 101,102 101,102 R0 Pol'!G370</f>
        <v>0</v>
      </c>
      <c r="J67" s="135" t="str">
        <f>IF(I70=0,"",I67/I70*100)</f>
        <v/>
      </c>
    </row>
    <row r="68" spans="1:10" ht="36.75" customHeight="1" x14ac:dyDescent="0.2">
      <c r="A68" s="126"/>
      <c r="B68" s="131" t="s">
        <v>85</v>
      </c>
      <c r="C68" s="215" t="s">
        <v>27</v>
      </c>
      <c r="D68" s="216"/>
      <c r="E68" s="216"/>
      <c r="F68" s="138" t="s">
        <v>85</v>
      </c>
      <c r="G68" s="139"/>
      <c r="H68" s="139"/>
      <c r="I68" s="139">
        <f>'VNON VNON Pol'!G8</f>
        <v>0</v>
      </c>
      <c r="J68" s="135" t="str">
        <f>IF(I70=0,"",I68/I70*100)</f>
        <v/>
      </c>
    </row>
    <row r="69" spans="1:10" ht="36.75" customHeight="1" x14ac:dyDescent="0.2">
      <c r="A69" s="126"/>
      <c r="B69" s="131" t="s">
        <v>86</v>
      </c>
      <c r="C69" s="215" t="s">
        <v>28</v>
      </c>
      <c r="D69" s="216"/>
      <c r="E69" s="216"/>
      <c r="F69" s="138" t="s">
        <v>86</v>
      </c>
      <c r="G69" s="139"/>
      <c r="H69" s="139"/>
      <c r="I69" s="139">
        <f>'VNON VNON Pol'!G28</f>
        <v>0</v>
      </c>
      <c r="J69" s="135" t="str">
        <f>IF(I70=0,"",I69/I70*100)</f>
        <v/>
      </c>
    </row>
    <row r="70" spans="1:10" ht="25.5" customHeight="1" x14ac:dyDescent="0.2">
      <c r="A70" s="127"/>
      <c r="B70" s="132" t="s">
        <v>1</v>
      </c>
      <c r="C70" s="133"/>
      <c r="D70" s="134"/>
      <c r="E70" s="134"/>
      <c r="F70" s="140"/>
      <c r="G70" s="141"/>
      <c r="H70" s="141"/>
      <c r="I70" s="141">
        <f>SUM(I57:I69)</f>
        <v>0</v>
      </c>
      <c r="J70" s="136">
        <f>SUM(J57:J69)</f>
        <v>0</v>
      </c>
    </row>
    <row r="71" spans="1:10" x14ac:dyDescent="0.2">
      <c r="F71" s="86"/>
      <c r="G71" s="86"/>
      <c r="H71" s="86"/>
      <c r="I71" s="86"/>
      <c r="J71" s="137"/>
    </row>
    <row r="72" spans="1:10" x14ac:dyDescent="0.2">
      <c r="F72" s="86"/>
      <c r="G72" s="86"/>
      <c r="H72" s="86"/>
      <c r="I72" s="86"/>
      <c r="J72" s="137"/>
    </row>
    <row r="73" spans="1:10" x14ac:dyDescent="0.2">
      <c r="F73" s="86"/>
      <c r="G73" s="86"/>
      <c r="H73" s="86"/>
      <c r="I73" s="86"/>
      <c r="J73" s="137"/>
    </row>
  </sheetData>
  <sheetProtection password="C71F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50" t="s">
        <v>7</v>
      </c>
      <c r="B2" s="49"/>
      <c r="C2" s="267"/>
      <c r="D2" s="267"/>
      <c r="E2" s="267"/>
      <c r="F2" s="267"/>
      <c r="G2" s="268"/>
    </row>
    <row r="3" spans="1:7" ht="24.95" customHeight="1" x14ac:dyDescent="0.2">
      <c r="A3" s="50" t="s">
        <v>8</v>
      </c>
      <c r="B3" s="49"/>
      <c r="C3" s="267"/>
      <c r="D3" s="267"/>
      <c r="E3" s="267"/>
      <c r="F3" s="267"/>
      <c r="G3" s="268"/>
    </row>
    <row r="4" spans="1:7" ht="24.95" customHeight="1" x14ac:dyDescent="0.2">
      <c r="A4" s="50" t="s">
        <v>9</v>
      </c>
      <c r="B4" s="49"/>
      <c r="C4" s="267"/>
      <c r="D4" s="267"/>
      <c r="E4" s="267"/>
      <c r="F4" s="267"/>
      <c r="G4" s="268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pane ySplit="7" topLeftCell="A302" activePane="bottomLeft" state="frozen"/>
      <selection pane="bottomLeft" activeCell="C368" sqref="C368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style="187" customWidth="1"/>
    <col min="8" max="17" width="0" hidden="1" customWidth="1"/>
    <col min="18" max="18" width="6.85546875" customWidth="1"/>
    <col min="20" max="25" width="0" hidden="1" customWidth="1"/>
    <col min="26" max="26" width="66.28515625" style="15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9" t="s">
        <v>87</v>
      </c>
      <c r="B1" s="279"/>
      <c r="C1" s="279"/>
      <c r="D1" s="279"/>
      <c r="E1" s="279"/>
      <c r="F1" s="279"/>
      <c r="G1" s="279"/>
      <c r="AG1" t="s">
        <v>88</v>
      </c>
    </row>
    <row r="2" spans="1:60" ht="24.95" customHeight="1" x14ac:dyDescent="0.2">
      <c r="A2" s="143" t="s">
        <v>7</v>
      </c>
      <c r="B2" s="49" t="s">
        <v>41</v>
      </c>
      <c r="C2" s="280" t="s">
        <v>42</v>
      </c>
      <c r="D2" s="281"/>
      <c r="E2" s="281"/>
      <c r="F2" s="281"/>
      <c r="G2" s="282"/>
      <c r="AG2" t="s">
        <v>89</v>
      </c>
    </row>
    <row r="3" spans="1:60" ht="24.95" customHeight="1" x14ac:dyDescent="0.2">
      <c r="A3" s="143" t="s">
        <v>8</v>
      </c>
      <c r="B3" s="49" t="s">
        <v>45</v>
      </c>
      <c r="C3" s="280" t="s">
        <v>46</v>
      </c>
      <c r="D3" s="281"/>
      <c r="E3" s="281"/>
      <c r="F3" s="281"/>
      <c r="G3" s="282"/>
      <c r="AC3" s="124" t="s">
        <v>89</v>
      </c>
      <c r="AG3" t="s">
        <v>90</v>
      </c>
    </row>
    <row r="4" spans="1:60" ht="24.95" customHeight="1" x14ac:dyDescent="0.2">
      <c r="A4" s="144" t="s">
        <v>9</v>
      </c>
      <c r="B4" s="145" t="s">
        <v>47</v>
      </c>
      <c r="C4" s="283" t="s">
        <v>48</v>
      </c>
      <c r="D4" s="284"/>
      <c r="E4" s="284"/>
      <c r="F4" s="284"/>
      <c r="G4" s="285"/>
      <c r="AG4" t="s">
        <v>91</v>
      </c>
    </row>
    <row r="5" spans="1:60" x14ac:dyDescent="0.2">
      <c r="D5" s="10"/>
    </row>
    <row r="6" spans="1:60" ht="38.25" x14ac:dyDescent="0.2">
      <c r="A6" s="147" t="s">
        <v>92</v>
      </c>
      <c r="B6" s="149" t="s">
        <v>93</v>
      </c>
      <c r="C6" s="149" t="s">
        <v>94</v>
      </c>
      <c r="D6" s="148" t="s">
        <v>95</v>
      </c>
      <c r="E6" s="147" t="s">
        <v>96</v>
      </c>
      <c r="F6" s="146" t="s">
        <v>97</v>
      </c>
      <c r="G6" s="188" t="s">
        <v>29</v>
      </c>
      <c r="H6" s="150" t="s">
        <v>30</v>
      </c>
      <c r="I6" s="150" t="s">
        <v>98</v>
      </c>
      <c r="J6" s="150" t="s">
        <v>31</v>
      </c>
      <c r="K6" s="150" t="s">
        <v>99</v>
      </c>
      <c r="L6" s="150" t="s">
        <v>100</v>
      </c>
      <c r="M6" s="150" t="s">
        <v>101</v>
      </c>
      <c r="N6" s="150" t="s">
        <v>102</v>
      </c>
      <c r="O6" s="150" t="s">
        <v>103</v>
      </c>
      <c r="P6" s="150" t="s">
        <v>104</v>
      </c>
      <c r="Q6" s="150" t="s">
        <v>105</v>
      </c>
      <c r="R6" s="150" t="s">
        <v>106</v>
      </c>
      <c r="S6" s="150" t="s">
        <v>107</v>
      </c>
      <c r="T6" s="150" t="s">
        <v>108</v>
      </c>
      <c r="U6" s="150" t="s">
        <v>109</v>
      </c>
      <c r="V6" s="150" t="s">
        <v>110</v>
      </c>
      <c r="W6" s="150" t="s">
        <v>111</v>
      </c>
      <c r="X6" s="150" t="s">
        <v>112</v>
      </c>
      <c r="Y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89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114</v>
      </c>
      <c r="B8" s="166" t="s">
        <v>64</v>
      </c>
      <c r="C8" s="180" t="s">
        <v>65</v>
      </c>
      <c r="D8" s="167"/>
      <c r="E8" s="168"/>
      <c r="F8" s="169"/>
      <c r="G8" s="190">
        <f>SUMIF(AG9:AG43,"&lt;&gt;NOR",G9:G43)</f>
        <v>0</v>
      </c>
      <c r="H8" s="169"/>
      <c r="I8" s="169">
        <f>SUM(I9:I43)</f>
        <v>0</v>
      </c>
      <c r="J8" s="169"/>
      <c r="K8" s="169">
        <f>SUM(K9:K43)</f>
        <v>0</v>
      </c>
      <c r="L8" s="169"/>
      <c r="M8" s="169">
        <f>SUM(M9:M43)</f>
        <v>0</v>
      </c>
      <c r="N8" s="168"/>
      <c r="O8" s="168">
        <f>SUM(O9:O43)</f>
        <v>0</v>
      </c>
      <c r="P8" s="168"/>
      <c r="Q8" s="168">
        <f>SUM(Q9:Q43)</f>
        <v>42.36</v>
      </c>
      <c r="R8" s="169"/>
      <c r="S8" s="169"/>
      <c r="T8" s="170"/>
      <c r="U8" s="164"/>
      <c r="V8" s="164">
        <f>SUM(V9:V43)</f>
        <v>207.66</v>
      </c>
      <c r="W8" s="164"/>
      <c r="X8" s="164"/>
      <c r="Y8" s="164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1" t="s">
        <v>117</v>
      </c>
      <c r="D9" s="174" t="s">
        <v>118</v>
      </c>
      <c r="E9" s="175">
        <v>37.6</v>
      </c>
      <c r="F9" s="176"/>
      <c r="G9" s="191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0.13800000000000001</v>
      </c>
      <c r="Q9" s="175">
        <f>ROUND(E9*P9,2)</f>
        <v>5.19</v>
      </c>
      <c r="R9" s="177" t="s">
        <v>119</v>
      </c>
      <c r="S9" s="177" t="s">
        <v>120</v>
      </c>
      <c r="T9" s="178" t="s">
        <v>120</v>
      </c>
      <c r="U9" s="161">
        <v>0.16</v>
      </c>
      <c r="V9" s="161">
        <f>ROUND(E9*U9,2)</f>
        <v>6.02</v>
      </c>
      <c r="W9" s="161"/>
      <c r="X9" s="161" t="s">
        <v>121</v>
      </c>
      <c r="Y9" s="161" t="s">
        <v>122</v>
      </c>
      <c r="Z9" s="186"/>
      <c r="AA9" s="151"/>
      <c r="AB9" s="151"/>
      <c r="AC9" s="151"/>
      <c r="AD9" s="151"/>
      <c r="AE9" s="151"/>
      <c r="AF9" s="151"/>
      <c r="AG9" s="151" t="s">
        <v>123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71" t="s">
        <v>124</v>
      </c>
      <c r="D10" s="272"/>
      <c r="E10" s="272"/>
      <c r="F10" s="272"/>
      <c r="G10" s="272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86"/>
      <c r="AA10" s="151"/>
      <c r="AB10" s="151"/>
      <c r="AC10" s="151"/>
      <c r="AD10" s="151"/>
      <c r="AE10" s="151"/>
      <c r="AF10" s="151"/>
      <c r="AG10" s="151" t="s">
        <v>125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82" t="s">
        <v>126</v>
      </c>
      <c r="D11" s="162"/>
      <c r="E11" s="163">
        <v>37.6</v>
      </c>
      <c r="F11" s="161"/>
      <c r="G11" s="192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86"/>
      <c r="AA11" s="151"/>
      <c r="AB11" s="151"/>
      <c r="AC11" s="151"/>
      <c r="AD11" s="151"/>
      <c r="AE11" s="151"/>
      <c r="AF11" s="151"/>
      <c r="AG11" s="151" t="s">
        <v>127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">
      <c r="A12" s="158"/>
      <c r="B12" s="159"/>
      <c r="C12" s="182" t="s">
        <v>128</v>
      </c>
      <c r="D12" s="162"/>
      <c r="E12" s="163"/>
      <c r="F12" s="161"/>
      <c r="G12" s="192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86"/>
      <c r="AA12" s="151"/>
      <c r="AB12" s="151"/>
      <c r="AC12" s="151"/>
      <c r="AD12" s="151"/>
      <c r="AE12" s="151"/>
      <c r="AF12" s="151"/>
      <c r="AG12" s="151" t="s">
        <v>127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58"/>
      <c r="B13" s="159"/>
      <c r="C13" s="182" t="s">
        <v>129</v>
      </c>
      <c r="D13" s="162"/>
      <c r="E13" s="163"/>
      <c r="F13" s="161"/>
      <c r="G13" s="192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86"/>
      <c r="AA13" s="151"/>
      <c r="AB13" s="151"/>
      <c r="AC13" s="151"/>
      <c r="AD13" s="151"/>
      <c r="AE13" s="151"/>
      <c r="AF13" s="151"/>
      <c r="AG13" s="151" t="s">
        <v>127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73"/>
      <c r="D14" s="274"/>
      <c r="E14" s="274"/>
      <c r="F14" s="274"/>
      <c r="G14" s="274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86"/>
      <c r="AA14" s="151"/>
      <c r="AB14" s="151"/>
      <c r="AC14" s="151"/>
      <c r="AD14" s="151"/>
      <c r="AE14" s="151"/>
      <c r="AF14" s="151"/>
      <c r="AG14" s="151" t="s">
        <v>130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2">
        <v>2</v>
      </c>
      <c r="B15" s="173" t="s">
        <v>131</v>
      </c>
      <c r="C15" s="181" t="s">
        <v>132</v>
      </c>
      <c r="D15" s="174" t="s">
        <v>133</v>
      </c>
      <c r="E15" s="175">
        <v>61</v>
      </c>
      <c r="F15" s="176"/>
      <c r="G15" s="191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0.27</v>
      </c>
      <c r="Q15" s="175">
        <f>ROUND(E15*P15,2)</f>
        <v>16.47</v>
      </c>
      <c r="R15" s="177" t="s">
        <v>119</v>
      </c>
      <c r="S15" s="177" t="s">
        <v>120</v>
      </c>
      <c r="T15" s="178" t="s">
        <v>120</v>
      </c>
      <c r="U15" s="161">
        <v>0.12</v>
      </c>
      <c r="V15" s="161">
        <f>ROUND(E15*U15,2)</f>
        <v>7.32</v>
      </c>
      <c r="W15" s="161"/>
      <c r="X15" s="161" t="s">
        <v>121</v>
      </c>
      <c r="Y15" s="161" t="s">
        <v>122</v>
      </c>
      <c r="Z15" s="186"/>
      <c r="AA15" s="151"/>
      <c r="AB15" s="151"/>
      <c r="AC15" s="151"/>
      <c r="AD15" s="151"/>
      <c r="AE15" s="151"/>
      <c r="AF15" s="151"/>
      <c r="AG15" s="151" t="s">
        <v>123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71" t="s">
        <v>134</v>
      </c>
      <c r="D16" s="272"/>
      <c r="E16" s="272"/>
      <c r="F16" s="272"/>
      <c r="G16" s="272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86"/>
      <c r="AA16" s="151"/>
      <c r="AB16" s="151"/>
      <c r="AC16" s="151"/>
      <c r="AD16" s="151"/>
      <c r="AE16" s="151"/>
      <c r="AF16" s="151"/>
      <c r="AG16" s="151" t="s">
        <v>125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9" t="str">
        <f>C16</f>
        <v>s vybouráním lože, s přemístěním hmot na skládku na vzdálenost do 3 m nebo naložením na dopravní prostředek</v>
      </c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182" t="s">
        <v>135</v>
      </c>
      <c r="D17" s="162"/>
      <c r="E17" s="163">
        <v>61</v>
      </c>
      <c r="F17" s="161"/>
      <c r="G17" s="192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86"/>
      <c r="AA17" s="151"/>
      <c r="AB17" s="151"/>
      <c r="AC17" s="151"/>
      <c r="AD17" s="151"/>
      <c r="AE17" s="151"/>
      <c r="AF17" s="151"/>
      <c r="AG17" s="151" t="s">
        <v>127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3" x14ac:dyDescent="0.2">
      <c r="A18" s="158"/>
      <c r="B18" s="159"/>
      <c r="C18" s="182" t="s">
        <v>136</v>
      </c>
      <c r="D18" s="162"/>
      <c r="E18" s="163"/>
      <c r="F18" s="161"/>
      <c r="G18" s="192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86"/>
      <c r="AA18" s="151"/>
      <c r="AB18" s="151"/>
      <c r="AC18" s="151"/>
      <c r="AD18" s="151"/>
      <c r="AE18" s="151"/>
      <c r="AF18" s="151"/>
      <c r="AG18" s="151" t="s">
        <v>127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3" x14ac:dyDescent="0.2">
      <c r="A19" s="158"/>
      <c r="B19" s="159"/>
      <c r="C19" s="182" t="s">
        <v>129</v>
      </c>
      <c r="D19" s="162"/>
      <c r="E19" s="163"/>
      <c r="F19" s="161"/>
      <c r="G19" s="192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86"/>
      <c r="AA19" s="151"/>
      <c r="AB19" s="151"/>
      <c r="AC19" s="151"/>
      <c r="AD19" s="151"/>
      <c r="AE19" s="151"/>
      <c r="AF19" s="151"/>
      <c r="AG19" s="151" t="s">
        <v>127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273"/>
      <c r="D20" s="274"/>
      <c r="E20" s="274"/>
      <c r="F20" s="274"/>
      <c r="G20" s="274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86"/>
      <c r="AA20" s="151"/>
      <c r="AB20" s="151"/>
      <c r="AC20" s="151"/>
      <c r="AD20" s="151"/>
      <c r="AE20" s="151"/>
      <c r="AF20" s="151"/>
      <c r="AG20" s="151" t="s">
        <v>130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2">
        <v>3</v>
      </c>
      <c r="B21" s="173" t="s">
        <v>137</v>
      </c>
      <c r="C21" s="181" t="s">
        <v>138</v>
      </c>
      <c r="D21" s="174" t="s">
        <v>133</v>
      </c>
      <c r="E21" s="175">
        <v>180</v>
      </c>
      <c r="F21" s="176"/>
      <c r="G21" s="191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0</v>
      </c>
      <c r="O21" s="175">
        <f>ROUND(E21*N21,2)</f>
        <v>0</v>
      </c>
      <c r="P21" s="175">
        <v>0.115</v>
      </c>
      <c r="Q21" s="175">
        <f>ROUND(E21*P21,2)</f>
        <v>20.7</v>
      </c>
      <c r="R21" s="177" t="s">
        <v>119</v>
      </c>
      <c r="S21" s="177" t="s">
        <v>120</v>
      </c>
      <c r="T21" s="178" t="s">
        <v>120</v>
      </c>
      <c r="U21" s="161">
        <v>0.14000000000000001</v>
      </c>
      <c r="V21" s="161">
        <f>ROUND(E21*U21,2)</f>
        <v>25.2</v>
      </c>
      <c r="W21" s="161"/>
      <c r="X21" s="161" t="s">
        <v>121</v>
      </c>
      <c r="Y21" s="161" t="s">
        <v>122</v>
      </c>
      <c r="Z21" s="186"/>
      <c r="AA21" s="151"/>
      <c r="AB21" s="151"/>
      <c r="AC21" s="151"/>
      <c r="AD21" s="151"/>
      <c r="AE21" s="151"/>
      <c r="AF21" s="151"/>
      <c r="AG21" s="151" t="s">
        <v>123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271" t="s">
        <v>134</v>
      </c>
      <c r="D22" s="272"/>
      <c r="E22" s="272"/>
      <c r="F22" s="272"/>
      <c r="G22" s="272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86"/>
      <c r="AA22" s="151"/>
      <c r="AB22" s="151"/>
      <c r="AC22" s="151"/>
      <c r="AD22" s="151"/>
      <c r="AE22" s="151"/>
      <c r="AF22" s="151"/>
      <c r="AG22" s="151" t="s">
        <v>125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79" t="str">
        <f>C22</f>
        <v>s vybouráním lože, s přemístěním hmot na skládku na vzdálenost do 3 m nebo naložením na dopravní prostředek</v>
      </c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182" t="s">
        <v>139</v>
      </c>
      <c r="D23" s="162"/>
      <c r="E23" s="163">
        <v>180</v>
      </c>
      <c r="F23" s="161"/>
      <c r="G23" s="192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86"/>
      <c r="AA23" s="151"/>
      <c r="AB23" s="151"/>
      <c r="AC23" s="151"/>
      <c r="AD23" s="151"/>
      <c r="AE23" s="151"/>
      <c r="AF23" s="151"/>
      <c r="AG23" s="151" t="s">
        <v>127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 x14ac:dyDescent="0.2">
      <c r="A24" s="158"/>
      <c r="B24" s="159"/>
      <c r="C24" s="182" t="s">
        <v>136</v>
      </c>
      <c r="D24" s="162"/>
      <c r="E24" s="163"/>
      <c r="F24" s="161"/>
      <c r="G24" s="192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86"/>
      <c r="AA24" s="151"/>
      <c r="AB24" s="151"/>
      <c r="AC24" s="151"/>
      <c r="AD24" s="151"/>
      <c r="AE24" s="151"/>
      <c r="AF24" s="151"/>
      <c r="AG24" s="151" t="s">
        <v>127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 x14ac:dyDescent="0.2">
      <c r="A25" s="158"/>
      <c r="B25" s="159"/>
      <c r="C25" s="182" t="s">
        <v>129</v>
      </c>
      <c r="D25" s="162"/>
      <c r="E25" s="163"/>
      <c r="F25" s="161"/>
      <c r="G25" s="192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86"/>
      <c r="AA25" s="151"/>
      <c r="AB25" s="151"/>
      <c r="AC25" s="151"/>
      <c r="AD25" s="151"/>
      <c r="AE25" s="151"/>
      <c r="AF25" s="151"/>
      <c r="AG25" s="151" t="s">
        <v>127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273"/>
      <c r="D26" s="274"/>
      <c r="E26" s="274"/>
      <c r="F26" s="274"/>
      <c r="G26" s="274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86"/>
      <c r="AA26" s="151"/>
      <c r="AB26" s="151"/>
      <c r="AC26" s="151"/>
      <c r="AD26" s="151"/>
      <c r="AE26" s="151"/>
      <c r="AF26" s="151"/>
      <c r="AG26" s="151" t="s">
        <v>130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2">
        <v>4</v>
      </c>
      <c r="B27" s="173" t="s">
        <v>140</v>
      </c>
      <c r="C27" s="181" t="s">
        <v>141</v>
      </c>
      <c r="D27" s="174" t="s">
        <v>133</v>
      </c>
      <c r="E27" s="175">
        <v>278</v>
      </c>
      <c r="F27" s="176"/>
      <c r="G27" s="191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 t="s">
        <v>119</v>
      </c>
      <c r="S27" s="177" t="s">
        <v>120</v>
      </c>
      <c r="T27" s="178" t="s">
        <v>120</v>
      </c>
      <c r="U27" s="161">
        <v>0.09</v>
      </c>
      <c r="V27" s="161">
        <f>ROUND(E27*U27,2)</f>
        <v>25.02</v>
      </c>
      <c r="W27" s="161"/>
      <c r="X27" s="161" t="s">
        <v>121</v>
      </c>
      <c r="Y27" s="161" t="s">
        <v>122</v>
      </c>
      <c r="Z27" s="186"/>
      <c r="AA27" s="151"/>
      <c r="AB27" s="151"/>
      <c r="AC27" s="151"/>
      <c r="AD27" s="151"/>
      <c r="AE27" s="151"/>
      <c r="AF27" s="151"/>
      <c r="AG27" s="151" t="s">
        <v>123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2" x14ac:dyDescent="0.2">
      <c r="A28" s="158"/>
      <c r="B28" s="159"/>
      <c r="C28" s="271" t="s">
        <v>142</v>
      </c>
      <c r="D28" s="272"/>
      <c r="E28" s="272"/>
      <c r="F28" s="272"/>
      <c r="G28" s="272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86"/>
      <c r="AA28" s="151"/>
      <c r="AB28" s="151"/>
      <c r="AC28" s="151"/>
      <c r="AD28" s="151"/>
      <c r="AE28" s="151"/>
      <c r="AF28" s="151"/>
      <c r="AG28" s="151" t="s">
        <v>125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79" t="str">
        <f>C28</f>
        <v>krajníků, desek nebo panelů od spojovacího materiálu s odklizením a uložením očištěných hmot a spojovacího materiálu na skládku na vzdálenost do 10 m</v>
      </c>
      <c r="BB28" s="151"/>
      <c r="BC28" s="151"/>
      <c r="BD28" s="151"/>
      <c r="BE28" s="151"/>
      <c r="BF28" s="151"/>
      <c r="BG28" s="151"/>
      <c r="BH28" s="151"/>
    </row>
    <row r="29" spans="1:60" outlineLevel="2" x14ac:dyDescent="0.2">
      <c r="A29" s="158"/>
      <c r="B29" s="159"/>
      <c r="C29" s="182" t="s">
        <v>143</v>
      </c>
      <c r="D29" s="162"/>
      <c r="E29" s="163">
        <v>61</v>
      </c>
      <c r="F29" s="161"/>
      <c r="G29" s="192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86"/>
      <c r="AA29" s="151"/>
      <c r="AB29" s="151"/>
      <c r="AC29" s="151"/>
      <c r="AD29" s="151"/>
      <c r="AE29" s="151"/>
      <c r="AF29" s="151"/>
      <c r="AG29" s="151" t="s">
        <v>127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 x14ac:dyDescent="0.2">
      <c r="A30" s="158"/>
      <c r="B30" s="159"/>
      <c r="C30" s="182" t="s">
        <v>144</v>
      </c>
      <c r="D30" s="162"/>
      <c r="E30" s="163">
        <v>180</v>
      </c>
      <c r="F30" s="161"/>
      <c r="G30" s="192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86"/>
      <c r="AA30" s="151"/>
      <c r="AB30" s="151"/>
      <c r="AC30" s="151"/>
      <c r="AD30" s="151"/>
      <c r="AE30" s="151"/>
      <c r="AF30" s="151"/>
      <c r="AG30" s="151" t="s">
        <v>127</v>
      </c>
      <c r="AH30" s="151">
        <v>5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3" x14ac:dyDescent="0.2">
      <c r="A31" s="158"/>
      <c r="B31" s="159"/>
      <c r="C31" s="182" t="s">
        <v>145</v>
      </c>
      <c r="D31" s="162"/>
      <c r="E31" s="163">
        <v>37</v>
      </c>
      <c r="F31" s="161"/>
      <c r="G31" s="192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86"/>
      <c r="AA31" s="151"/>
      <c r="AB31" s="151"/>
      <c r="AC31" s="151"/>
      <c r="AD31" s="151"/>
      <c r="AE31" s="151"/>
      <c r="AF31" s="151"/>
      <c r="AG31" s="151" t="s">
        <v>127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273"/>
      <c r="D32" s="274"/>
      <c r="E32" s="274"/>
      <c r="F32" s="274"/>
      <c r="G32" s="274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86"/>
      <c r="AA32" s="151"/>
      <c r="AB32" s="151"/>
      <c r="AC32" s="151"/>
      <c r="AD32" s="151"/>
      <c r="AE32" s="151"/>
      <c r="AF32" s="151"/>
      <c r="AG32" s="151" t="s">
        <v>130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2">
        <v>5</v>
      </c>
      <c r="B33" s="173" t="s">
        <v>146</v>
      </c>
      <c r="C33" s="181" t="s">
        <v>147</v>
      </c>
      <c r="D33" s="174" t="s">
        <v>118</v>
      </c>
      <c r="E33" s="175">
        <v>37.6</v>
      </c>
      <c r="F33" s="176"/>
      <c r="G33" s="191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7" t="s">
        <v>119</v>
      </c>
      <c r="S33" s="177" t="s">
        <v>120</v>
      </c>
      <c r="T33" s="178" t="s">
        <v>120</v>
      </c>
      <c r="U33" s="161">
        <v>0.115</v>
      </c>
      <c r="V33" s="161">
        <f>ROUND(E33*U33,2)</f>
        <v>4.32</v>
      </c>
      <c r="W33" s="161"/>
      <c r="X33" s="161" t="s">
        <v>121</v>
      </c>
      <c r="Y33" s="161" t="s">
        <v>122</v>
      </c>
      <c r="Z33" s="186"/>
      <c r="AA33" s="151"/>
      <c r="AB33" s="151"/>
      <c r="AC33" s="151"/>
      <c r="AD33" s="151"/>
      <c r="AE33" s="151"/>
      <c r="AF33" s="151"/>
      <c r="AG33" s="151" t="s">
        <v>123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2" x14ac:dyDescent="0.2">
      <c r="A34" s="158"/>
      <c r="B34" s="159"/>
      <c r="C34" s="271" t="s">
        <v>142</v>
      </c>
      <c r="D34" s="272"/>
      <c r="E34" s="272"/>
      <c r="F34" s="272"/>
      <c r="G34" s="272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86"/>
      <c r="AA34" s="151"/>
      <c r="AB34" s="151"/>
      <c r="AC34" s="151"/>
      <c r="AD34" s="151"/>
      <c r="AE34" s="151"/>
      <c r="AF34" s="151"/>
      <c r="AG34" s="151" t="s">
        <v>125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9" t="str">
        <f>C34</f>
        <v>krajníků, desek nebo panelů od spojovacího materiálu s odklizením a uložením očištěných hmot a spojovacího materiálu na skládku na vzdálenost do 10 m</v>
      </c>
      <c r="BB34" s="151"/>
      <c r="BC34" s="151"/>
      <c r="BD34" s="151"/>
      <c r="BE34" s="151"/>
      <c r="BF34" s="151"/>
      <c r="BG34" s="151"/>
      <c r="BH34" s="151"/>
    </row>
    <row r="35" spans="1:60" outlineLevel="2" x14ac:dyDescent="0.2">
      <c r="A35" s="158"/>
      <c r="B35" s="159"/>
      <c r="C35" s="182" t="s">
        <v>148</v>
      </c>
      <c r="D35" s="162"/>
      <c r="E35" s="163">
        <v>37.6</v>
      </c>
      <c r="F35" s="161"/>
      <c r="G35" s="192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86"/>
      <c r="AA35" s="151"/>
      <c r="AB35" s="151"/>
      <c r="AC35" s="151"/>
      <c r="AD35" s="151"/>
      <c r="AE35" s="151"/>
      <c r="AF35" s="151"/>
      <c r="AG35" s="151" t="s">
        <v>127</v>
      </c>
      <c r="AH35" s="151">
        <v>5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182" t="s">
        <v>149</v>
      </c>
      <c r="D36" s="162"/>
      <c r="E36" s="163"/>
      <c r="F36" s="161"/>
      <c r="G36" s="192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86"/>
      <c r="AA36" s="151"/>
      <c r="AB36" s="151"/>
      <c r="AC36" s="151"/>
      <c r="AD36" s="151"/>
      <c r="AE36" s="151"/>
      <c r="AF36" s="151"/>
      <c r="AG36" s="151" t="s">
        <v>127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2" x14ac:dyDescent="0.2">
      <c r="A37" s="158"/>
      <c r="B37" s="159"/>
      <c r="C37" s="273"/>
      <c r="D37" s="274"/>
      <c r="E37" s="274"/>
      <c r="F37" s="274"/>
      <c r="G37" s="274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86"/>
      <c r="AA37" s="151"/>
      <c r="AB37" s="151"/>
      <c r="AC37" s="151"/>
      <c r="AD37" s="151"/>
      <c r="AE37" s="151"/>
      <c r="AF37" s="151"/>
      <c r="AG37" s="151" t="s">
        <v>130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72">
        <v>6</v>
      </c>
      <c r="B38" s="173" t="s">
        <v>150</v>
      </c>
      <c r="C38" s="181" t="s">
        <v>151</v>
      </c>
      <c r="D38" s="174" t="s">
        <v>152</v>
      </c>
      <c r="E38" s="175">
        <v>42.358800000000002</v>
      </c>
      <c r="F38" s="176"/>
      <c r="G38" s="191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7" t="s">
        <v>119</v>
      </c>
      <c r="S38" s="177" t="s">
        <v>120</v>
      </c>
      <c r="T38" s="178" t="s">
        <v>120</v>
      </c>
      <c r="U38" s="161">
        <v>0.68799999999999994</v>
      </c>
      <c r="V38" s="161">
        <f>ROUND(E38*U38,2)</f>
        <v>29.14</v>
      </c>
      <c r="W38" s="161"/>
      <c r="X38" s="161" t="s">
        <v>153</v>
      </c>
      <c r="Y38" s="161" t="s">
        <v>122</v>
      </c>
      <c r="Z38" s="186"/>
      <c r="AA38" s="151"/>
      <c r="AB38" s="151"/>
      <c r="AC38" s="151"/>
      <c r="AD38" s="151"/>
      <c r="AE38" s="151"/>
      <c r="AF38" s="151"/>
      <c r="AG38" s="151" t="s">
        <v>154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269"/>
      <c r="D39" s="270"/>
      <c r="E39" s="270"/>
      <c r="F39" s="270"/>
      <c r="G39" s="270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86"/>
      <c r="AA39" s="151"/>
      <c r="AB39" s="151"/>
      <c r="AC39" s="151"/>
      <c r="AD39" s="151"/>
      <c r="AE39" s="151"/>
      <c r="AF39" s="151"/>
      <c r="AG39" s="151" t="s">
        <v>130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72">
        <v>7</v>
      </c>
      <c r="B40" s="173" t="s">
        <v>155</v>
      </c>
      <c r="C40" s="181" t="s">
        <v>156</v>
      </c>
      <c r="D40" s="174" t="s">
        <v>152</v>
      </c>
      <c r="E40" s="175">
        <v>42.358800000000002</v>
      </c>
      <c r="F40" s="176"/>
      <c r="G40" s="191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7" t="s">
        <v>119</v>
      </c>
      <c r="S40" s="177" t="s">
        <v>120</v>
      </c>
      <c r="T40" s="178" t="s">
        <v>120</v>
      </c>
      <c r="U40" s="161">
        <v>0</v>
      </c>
      <c r="V40" s="161">
        <f>ROUND(E40*U40,2)</f>
        <v>0</v>
      </c>
      <c r="W40" s="161"/>
      <c r="X40" s="161" t="s">
        <v>153</v>
      </c>
      <c r="Y40" s="161" t="s">
        <v>122</v>
      </c>
      <c r="Z40" s="186"/>
      <c r="AA40" s="151"/>
      <c r="AB40" s="151"/>
      <c r="AC40" s="151"/>
      <c r="AD40" s="151"/>
      <c r="AE40" s="151"/>
      <c r="AF40" s="151"/>
      <c r="AG40" s="151" t="s">
        <v>154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">
      <c r="A41" s="158"/>
      <c r="B41" s="159"/>
      <c r="C41" s="269"/>
      <c r="D41" s="270"/>
      <c r="E41" s="270"/>
      <c r="F41" s="270"/>
      <c r="G41" s="270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86"/>
      <c r="AA41" s="151"/>
      <c r="AB41" s="151"/>
      <c r="AC41" s="151"/>
      <c r="AD41" s="151"/>
      <c r="AE41" s="151"/>
      <c r="AF41" s="151"/>
      <c r="AG41" s="151" t="s">
        <v>130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2">
        <v>8</v>
      </c>
      <c r="B42" s="173" t="s">
        <v>157</v>
      </c>
      <c r="C42" s="181" t="s">
        <v>158</v>
      </c>
      <c r="D42" s="174" t="s">
        <v>152</v>
      </c>
      <c r="E42" s="175">
        <v>42.358800000000002</v>
      </c>
      <c r="F42" s="176"/>
      <c r="G42" s="191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7"/>
      <c r="S42" s="177" t="s">
        <v>120</v>
      </c>
      <c r="T42" s="178" t="s">
        <v>120</v>
      </c>
      <c r="U42" s="161">
        <v>2.6120000000000001</v>
      </c>
      <c r="V42" s="161">
        <f>ROUND(E42*U42,2)</f>
        <v>110.64</v>
      </c>
      <c r="W42" s="161"/>
      <c r="X42" s="161" t="s">
        <v>153</v>
      </c>
      <c r="Y42" s="161" t="s">
        <v>122</v>
      </c>
      <c r="Z42" s="186"/>
      <c r="AA42" s="151"/>
      <c r="AB42" s="151"/>
      <c r="AC42" s="151"/>
      <c r="AD42" s="151"/>
      <c r="AE42" s="151"/>
      <c r="AF42" s="151"/>
      <c r="AG42" s="151" t="s">
        <v>154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269"/>
      <c r="D43" s="270"/>
      <c r="E43" s="270"/>
      <c r="F43" s="270"/>
      <c r="G43" s="270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86"/>
      <c r="AA43" s="151"/>
      <c r="AB43" s="151"/>
      <c r="AC43" s="151"/>
      <c r="AD43" s="151"/>
      <c r="AE43" s="151"/>
      <c r="AF43" s="151"/>
      <c r="AG43" s="151" t="s">
        <v>130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5" t="s">
        <v>114</v>
      </c>
      <c r="B44" s="166" t="s">
        <v>66</v>
      </c>
      <c r="C44" s="180" t="s">
        <v>65</v>
      </c>
      <c r="D44" s="167"/>
      <c r="E44" s="168"/>
      <c r="F44" s="169"/>
      <c r="G44" s="190">
        <f>SUMIF(AG45:AG53,"&lt;&gt;NOR",G45:G53)</f>
        <v>0</v>
      </c>
      <c r="H44" s="169"/>
      <c r="I44" s="169">
        <f>SUM(I45:I53)</f>
        <v>0</v>
      </c>
      <c r="J44" s="169"/>
      <c r="K44" s="169">
        <f>SUM(K45:K53)</f>
        <v>0</v>
      </c>
      <c r="L44" s="169"/>
      <c r="M44" s="169">
        <f>SUM(M45:M53)</f>
        <v>0</v>
      </c>
      <c r="N44" s="168"/>
      <c r="O44" s="168">
        <f>SUM(O45:O53)</f>
        <v>0</v>
      </c>
      <c r="P44" s="168"/>
      <c r="Q44" s="168">
        <f>SUM(Q45:Q53)</f>
        <v>66</v>
      </c>
      <c r="R44" s="169"/>
      <c r="S44" s="169"/>
      <c r="T44" s="170"/>
      <c r="U44" s="164"/>
      <c r="V44" s="164">
        <f>SUM(V45:V53)</f>
        <v>158.34</v>
      </c>
      <c r="W44" s="164"/>
      <c r="X44" s="164"/>
      <c r="Y44" s="164"/>
      <c r="AG44" t="s">
        <v>115</v>
      </c>
    </row>
    <row r="45" spans="1:60" ht="22.5" outlineLevel="1" x14ac:dyDescent="0.2">
      <c r="A45" s="172">
        <v>9</v>
      </c>
      <c r="B45" s="173" t="s">
        <v>159</v>
      </c>
      <c r="C45" s="181" t="s">
        <v>160</v>
      </c>
      <c r="D45" s="174" t="s">
        <v>118</v>
      </c>
      <c r="E45" s="175">
        <v>200</v>
      </c>
      <c r="F45" s="176"/>
      <c r="G45" s="191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0</v>
      </c>
      <c r="O45" s="175">
        <f>ROUND(E45*N45,2)</f>
        <v>0</v>
      </c>
      <c r="P45" s="175">
        <v>0.33</v>
      </c>
      <c r="Q45" s="175">
        <f>ROUND(E45*P45,2)</f>
        <v>66</v>
      </c>
      <c r="R45" s="177" t="s">
        <v>119</v>
      </c>
      <c r="S45" s="177" t="s">
        <v>120</v>
      </c>
      <c r="T45" s="178" t="s">
        <v>120</v>
      </c>
      <c r="U45" s="161">
        <v>0.63</v>
      </c>
      <c r="V45" s="161">
        <f>ROUND(E45*U45,2)</f>
        <v>126</v>
      </c>
      <c r="W45" s="161"/>
      <c r="X45" s="161" t="s">
        <v>121</v>
      </c>
      <c r="Y45" s="161" t="s">
        <v>122</v>
      </c>
      <c r="Z45" s="186"/>
      <c r="AA45" s="151"/>
      <c r="AB45" s="151"/>
      <c r="AC45" s="151"/>
      <c r="AD45" s="151"/>
      <c r="AE45" s="151"/>
      <c r="AF45" s="151"/>
      <c r="AG45" s="151" t="s">
        <v>123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182" t="s">
        <v>161</v>
      </c>
      <c r="D46" s="162"/>
      <c r="E46" s="163">
        <v>200</v>
      </c>
      <c r="F46" s="161"/>
      <c r="G46" s="192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86"/>
      <c r="AA46" s="151"/>
      <c r="AB46" s="151"/>
      <c r="AC46" s="151"/>
      <c r="AD46" s="151"/>
      <c r="AE46" s="151"/>
      <c r="AF46" s="151"/>
      <c r="AG46" s="151" t="s">
        <v>127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 x14ac:dyDescent="0.2">
      <c r="A47" s="158"/>
      <c r="B47" s="159"/>
      <c r="C47" s="182" t="s">
        <v>129</v>
      </c>
      <c r="D47" s="162"/>
      <c r="E47" s="163"/>
      <c r="F47" s="161"/>
      <c r="G47" s="192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86"/>
      <c r="AA47" s="151"/>
      <c r="AB47" s="151"/>
      <c r="AC47" s="151"/>
      <c r="AD47" s="151"/>
      <c r="AE47" s="151"/>
      <c r="AF47" s="151"/>
      <c r="AG47" s="151" t="s">
        <v>127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2" x14ac:dyDescent="0.2">
      <c r="A48" s="158"/>
      <c r="B48" s="159"/>
      <c r="C48" s="273"/>
      <c r="D48" s="274"/>
      <c r="E48" s="274"/>
      <c r="F48" s="274"/>
      <c r="G48" s="274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86"/>
      <c r="AA48" s="151"/>
      <c r="AB48" s="151"/>
      <c r="AC48" s="151"/>
      <c r="AD48" s="151"/>
      <c r="AE48" s="151"/>
      <c r="AF48" s="151"/>
      <c r="AG48" s="151" t="s">
        <v>130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s="204" customFormat="1" outlineLevel="1" x14ac:dyDescent="0.2">
      <c r="A49" s="205">
        <v>10</v>
      </c>
      <c r="B49" s="206" t="s">
        <v>162</v>
      </c>
      <c r="C49" s="207" t="s">
        <v>471</v>
      </c>
      <c r="D49" s="208" t="s">
        <v>152</v>
      </c>
      <c r="E49" s="209">
        <v>66</v>
      </c>
      <c r="F49" s="210"/>
      <c r="G49" s="211">
        <f>ROUND(E49*F49,2)</f>
        <v>0</v>
      </c>
      <c r="H49" s="210"/>
      <c r="I49" s="212">
        <f>ROUND(E49*H49,2)</f>
        <v>0</v>
      </c>
      <c r="J49" s="210"/>
      <c r="K49" s="212">
        <f>ROUND(E49*J49,2)</f>
        <v>0</v>
      </c>
      <c r="L49" s="212">
        <v>21</v>
      </c>
      <c r="M49" s="212">
        <f>G49*(1+L49/100)</f>
        <v>0</v>
      </c>
      <c r="N49" s="209">
        <v>0</v>
      </c>
      <c r="O49" s="209">
        <f>ROUND(E49*N49,2)</f>
        <v>0</v>
      </c>
      <c r="P49" s="209">
        <v>0</v>
      </c>
      <c r="Q49" s="209">
        <f>ROUND(E49*P49,2)</f>
        <v>0</v>
      </c>
      <c r="R49" s="212" t="s">
        <v>163</v>
      </c>
      <c r="S49" s="212" t="s">
        <v>120</v>
      </c>
      <c r="T49" s="213" t="s">
        <v>120</v>
      </c>
      <c r="U49" s="199">
        <v>0.49</v>
      </c>
      <c r="V49" s="199">
        <f>ROUND(E49*U49,2)</f>
        <v>32.340000000000003</v>
      </c>
      <c r="W49" s="199"/>
      <c r="X49" s="199" t="s">
        <v>153</v>
      </c>
      <c r="Y49" s="199" t="s">
        <v>122</v>
      </c>
      <c r="Z49" s="202"/>
      <c r="AA49" s="203"/>
      <c r="AB49" s="203"/>
      <c r="AC49" s="203"/>
      <c r="AD49" s="203"/>
      <c r="AE49" s="203"/>
      <c r="AF49" s="203"/>
      <c r="AG49" s="203" t="s">
        <v>154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spans="1:60" outlineLevel="2" x14ac:dyDescent="0.2">
      <c r="A50" s="158"/>
      <c r="B50" s="159"/>
      <c r="C50" s="275" t="s">
        <v>164</v>
      </c>
      <c r="D50" s="276"/>
      <c r="E50" s="276"/>
      <c r="F50" s="276"/>
      <c r="G50" s="276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86"/>
      <c r="AA50" s="151"/>
      <c r="AB50" s="151"/>
      <c r="AC50" s="151"/>
      <c r="AD50" s="151"/>
      <c r="AE50" s="151"/>
      <c r="AF50" s="151"/>
      <c r="AG50" s="151" t="s">
        <v>165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2" x14ac:dyDescent="0.2">
      <c r="A51" s="158"/>
      <c r="B51" s="159"/>
      <c r="C51" s="273"/>
      <c r="D51" s="274"/>
      <c r="E51" s="274"/>
      <c r="F51" s="274"/>
      <c r="G51" s="274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86"/>
      <c r="AA51" s="151"/>
      <c r="AB51" s="151"/>
      <c r="AC51" s="151"/>
      <c r="AD51" s="151"/>
      <c r="AE51" s="151"/>
      <c r="AF51" s="151"/>
      <c r="AG51" s="151" t="s">
        <v>130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72">
        <v>11</v>
      </c>
      <c r="B52" s="173" t="s">
        <v>166</v>
      </c>
      <c r="C52" s="181" t="s">
        <v>167</v>
      </c>
      <c r="D52" s="174" t="s">
        <v>152</v>
      </c>
      <c r="E52" s="175">
        <v>66</v>
      </c>
      <c r="F52" s="176"/>
      <c r="G52" s="191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7" t="s">
        <v>163</v>
      </c>
      <c r="S52" s="177" t="s">
        <v>120</v>
      </c>
      <c r="T52" s="178" t="s">
        <v>120</v>
      </c>
      <c r="U52" s="161">
        <v>0</v>
      </c>
      <c r="V52" s="161">
        <f>ROUND(E52*U52,2)</f>
        <v>0</v>
      </c>
      <c r="W52" s="161"/>
      <c r="X52" s="161" t="s">
        <v>153</v>
      </c>
      <c r="Y52" s="161" t="s">
        <v>122</v>
      </c>
      <c r="Z52" s="186"/>
      <c r="AA52" s="151"/>
      <c r="AB52" s="151"/>
      <c r="AC52" s="151"/>
      <c r="AD52" s="151"/>
      <c r="AE52" s="151"/>
      <c r="AF52" s="151"/>
      <c r="AG52" s="151" t="s">
        <v>154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269"/>
      <c r="D53" s="270"/>
      <c r="E53" s="270"/>
      <c r="F53" s="270"/>
      <c r="G53" s="270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86"/>
      <c r="AA53" s="151"/>
      <c r="AB53" s="151"/>
      <c r="AC53" s="151"/>
      <c r="AD53" s="151"/>
      <c r="AE53" s="151"/>
      <c r="AF53" s="151"/>
      <c r="AG53" s="151" t="s">
        <v>130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5" t="s">
        <v>114</v>
      </c>
      <c r="B54" s="166" t="s">
        <v>67</v>
      </c>
      <c r="C54" s="180" t="s">
        <v>65</v>
      </c>
      <c r="D54" s="167"/>
      <c r="E54" s="168"/>
      <c r="F54" s="169"/>
      <c r="G54" s="190">
        <f>SUMIF(AG55:AG165,"&lt;&gt;NOR",G55:G165)</f>
        <v>0</v>
      </c>
      <c r="H54" s="169"/>
      <c r="I54" s="169">
        <f>SUM(I55:I165)</f>
        <v>0</v>
      </c>
      <c r="J54" s="169"/>
      <c r="K54" s="169">
        <f>SUM(K55:K165)</f>
        <v>0</v>
      </c>
      <c r="L54" s="169"/>
      <c r="M54" s="169">
        <f>SUM(M55:M165)</f>
        <v>0</v>
      </c>
      <c r="N54" s="168"/>
      <c r="O54" s="168">
        <f>SUM(O55:O165)</f>
        <v>33.08</v>
      </c>
      <c r="P54" s="168"/>
      <c r="Q54" s="168">
        <f>SUM(Q55:Q165)</f>
        <v>107.17000000000002</v>
      </c>
      <c r="R54" s="169"/>
      <c r="S54" s="169"/>
      <c r="T54" s="170"/>
      <c r="U54" s="164"/>
      <c r="V54" s="164">
        <f>SUM(V55:V165)</f>
        <v>159.21000000000006</v>
      </c>
      <c r="W54" s="164"/>
      <c r="X54" s="164"/>
      <c r="Y54" s="164"/>
      <c r="AG54" t="s">
        <v>115</v>
      </c>
    </row>
    <row r="55" spans="1:60" ht="22.5" outlineLevel="1" x14ac:dyDescent="0.2">
      <c r="A55" s="172">
        <v>12</v>
      </c>
      <c r="B55" s="173" t="s">
        <v>116</v>
      </c>
      <c r="C55" s="181" t="s">
        <v>117</v>
      </c>
      <c r="D55" s="174" t="s">
        <v>118</v>
      </c>
      <c r="E55" s="175">
        <v>18.399999999999999</v>
      </c>
      <c r="F55" s="176"/>
      <c r="G55" s="191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5">
        <v>0</v>
      </c>
      <c r="O55" s="175">
        <f>ROUND(E55*N55,2)</f>
        <v>0</v>
      </c>
      <c r="P55" s="175">
        <v>0.13800000000000001</v>
      </c>
      <c r="Q55" s="175">
        <f>ROUND(E55*P55,2)</f>
        <v>2.54</v>
      </c>
      <c r="R55" s="177" t="s">
        <v>119</v>
      </c>
      <c r="S55" s="177" t="s">
        <v>120</v>
      </c>
      <c r="T55" s="178" t="s">
        <v>120</v>
      </c>
      <c r="U55" s="161">
        <v>0.16</v>
      </c>
      <c r="V55" s="161">
        <f>ROUND(E55*U55,2)</f>
        <v>2.94</v>
      </c>
      <c r="W55" s="161"/>
      <c r="X55" s="161" t="s">
        <v>121</v>
      </c>
      <c r="Y55" s="161" t="s">
        <v>122</v>
      </c>
      <c r="Z55" s="186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271" t="s">
        <v>124</v>
      </c>
      <c r="D56" s="272"/>
      <c r="E56" s="272"/>
      <c r="F56" s="272"/>
      <c r="G56" s="272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86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182" t="s">
        <v>168</v>
      </c>
      <c r="D57" s="162"/>
      <c r="E57" s="163">
        <v>5</v>
      </c>
      <c r="F57" s="161"/>
      <c r="G57" s="192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86"/>
      <c r="AA57" s="151"/>
      <c r="AB57" s="151"/>
      <c r="AC57" s="151"/>
      <c r="AD57" s="151"/>
      <c r="AE57" s="151"/>
      <c r="AF57" s="151"/>
      <c r="AG57" s="151" t="s">
        <v>127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 x14ac:dyDescent="0.2">
      <c r="A58" s="158"/>
      <c r="B58" s="159"/>
      <c r="C58" s="182" t="s">
        <v>169</v>
      </c>
      <c r="D58" s="162"/>
      <c r="E58" s="163">
        <v>4</v>
      </c>
      <c r="F58" s="161"/>
      <c r="G58" s="192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86"/>
      <c r="AA58" s="151"/>
      <c r="AB58" s="151"/>
      <c r="AC58" s="151"/>
      <c r="AD58" s="151"/>
      <c r="AE58" s="151"/>
      <c r="AF58" s="151"/>
      <c r="AG58" s="151" t="s">
        <v>127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58"/>
      <c r="B59" s="159"/>
      <c r="C59" s="182" t="s">
        <v>170</v>
      </c>
      <c r="D59" s="162"/>
      <c r="E59" s="163"/>
      <c r="F59" s="161"/>
      <c r="G59" s="192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86"/>
      <c r="AA59" s="151"/>
      <c r="AB59" s="151"/>
      <c r="AC59" s="151"/>
      <c r="AD59" s="151"/>
      <c r="AE59" s="151"/>
      <c r="AF59" s="151"/>
      <c r="AG59" s="151" t="s">
        <v>127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 x14ac:dyDescent="0.2">
      <c r="A60" s="158"/>
      <c r="B60" s="159"/>
      <c r="C60" s="182" t="s">
        <v>171</v>
      </c>
      <c r="D60" s="162"/>
      <c r="E60" s="163">
        <v>9.4</v>
      </c>
      <c r="F60" s="161"/>
      <c r="G60" s="192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86"/>
      <c r="AA60" s="151"/>
      <c r="AB60" s="151"/>
      <c r="AC60" s="151"/>
      <c r="AD60" s="151"/>
      <c r="AE60" s="151"/>
      <c r="AF60" s="151"/>
      <c r="AG60" s="151" t="s">
        <v>127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">
      <c r="A61" s="158"/>
      <c r="B61" s="159"/>
      <c r="C61" s="182" t="s">
        <v>172</v>
      </c>
      <c r="D61" s="162"/>
      <c r="E61" s="163"/>
      <c r="F61" s="161"/>
      <c r="G61" s="192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86"/>
      <c r="AA61" s="151"/>
      <c r="AB61" s="151"/>
      <c r="AC61" s="151"/>
      <c r="AD61" s="151"/>
      <c r="AE61" s="151"/>
      <c r="AF61" s="151"/>
      <c r="AG61" s="151" t="s">
        <v>127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3" x14ac:dyDescent="0.2">
      <c r="A62" s="158"/>
      <c r="B62" s="159"/>
      <c r="C62" s="182" t="s">
        <v>129</v>
      </c>
      <c r="D62" s="162"/>
      <c r="E62" s="163"/>
      <c r="F62" s="161"/>
      <c r="G62" s="192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86"/>
      <c r="AA62" s="151"/>
      <c r="AB62" s="151"/>
      <c r="AC62" s="151"/>
      <c r="AD62" s="151"/>
      <c r="AE62" s="151"/>
      <c r="AF62" s="151"/>
      <c r="AG62" s="151" t="s">
        <v>127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2" x14ac:dyDescent="0.2">
      <c r="A63" s="158"/>
      <c r="B63" s="159"/>
      <c r="C63" s="273"/>
      <c r="D63" s="274"/>
      <c r="E63" s="274"/>
      <c r="F63" s="274"/>
      <c r="G63" s="274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86"/>
      <c r="AA63" s="151"/>
      <c r="AB63" s="151"/>
      <c r="AC63" s="151"/>
      <c r="AD63" s="151"/>
      <c r="AE63" s="151"/>
      <c r="AF63" s="151"/>
      <c r="AG63" s="151" t="s">
        <v>130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72">
        <v>13</v>
      </c>
      <c r="B64" s="173" t="s">
        <v>173</v>
      </c>
      <c r="C64" s="181" t="s">
        <v>174</v>
      </c>
      <c r="D64" s="174" t="s">
        <v>118</v>
      </c>
      <c r="E64" s="175">
        <v>92.9</v>
      </c>
      <c r="F64" s="176"/>
      <c r="G64" s="191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5">
        <v>0</v>
      </c>
      <c r="O64" s="175">
        <f>ROUND(E64*N64,2)</f>
        <v>0</v>
      </c>
      <c r="P64" s="175">
        <v>0.33</v>
      </c>
      <c r="Q64" s="175">
        <f>ROUND(E64*P64,2)</f>
        <v>30.66</v>
      </c>
      <c r="R64" s="177" t="s">
        <v>119</v>
      </c>
      <c r="S64" s="177" t="s">
        <v>120</v>
      </c>
      <c r="T64" s="178" t="s">
        <v>120</v>
      </c>
      <c r="U64" s="161">
        <v>0.3135</v>
      </c>
      <c r="V64" s="161">
        <f>ROUND(E64*U64,2)</f>
        <v>29.12</v>
      </c>
      <c r="W64" s="161"/>
      <c r="X64" s="161" t="s">
        <v>121</v>
      </c>
      <c r="Y64" s="161" t="s">
        <v>122</v>
      </c>
      <c r="Z64" s="186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">
      <c r="A65" s="158"/>
      <c r="B65" s="159"/>
      <c r="C65" s="182" t="s">
        <v>175</v>
      </c>
      <c r="D65" s="162"/>
      <c r="E65" s="163"/>
      <c r="F65" s="161"/>
      <c r="G65" s="192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86"/>
      <c r="AA65" s="151"/>
      <c r="AB65" s="151"/>
      <c r="AC65" s="151"/>
      <c r="AD65" s="151"/>
      <c r="AE65" s="151"/>
      <c r="AF65" s="151"/>
      <c r="AG65" s="151" t="s">
        <v>127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58"/>
      <c r="B66" s="159"/>
      <c r="C66" s="182" t="s">
        <v>176</v>
      </c>
      <c r="D66" s="162"/>
      <c r="E66" s="163">
        <v>1.5</v>
      </c>
      <c r="F66" s="161"/>
      <c r="G66" s="192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86"/>
      <c r="AA66" s="151"/>
      <c r="AB66" s="151"/>
      <c r="AC66" s="151"/>
      <c r="AD66" s="151"/>
      <c r="AE66" s="151"/>
      <c r="AF66" s="151"/>
      <c r="AG66" s="151" t="s">
        <v>127</v>
      </c>
      <c r="AH66" s="151">
        <v>5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">
      <c r="A67" s="158"/>
      <c r="B67" s="159"/>
      <c r="C67" s="182" t="s">
        <v>177</v>
      </c>
      <c r="D67" s="162"/>
      <c r="E67" s="163">
        <v>70</v>
      </c>
      <c r="F67" s="161"/>
      <c r="G67" s="192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86"/>
      <c r="AA67" s="151"/>
      <c r="AB67" s="151"/>
      <c r="AC67" s="151"/>
      <c r="AD67" s="151"/>
      <c r="AE67" s="151"/>
      <c r="AF67" s="151"/>
      <c r="AG67" s="151" t="s">
        <v>127</v>
      </c>
      <c r="AH67" s="151">
        <v>5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3" x14ac:dyDescent="0.2">
      <c r="A68" s="158"/>
      <c r="B68" s="159"/>
      <c r="C68" s="182" t="s">
        <v>178</v>
      </c>
      <c r="D68" s="162"/>
      <c r="E68" s="163">
        <v>18.399999999999999</v>
      </c>
      <c r="F68" s="161"/>
      <c r="G68" s="192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86"/>
      <c r="AA68" s="151"/>
      <c r="AB68" s="151"/>
      <c r="AC68" s="151"/>
      <c r="AD68" s="151"/>
      <c r="AE68" s="151"/>
      <c r="AF68" s="151"/>
      <c r="AG68" s="151" t="s">
        <v>127</v>
      </c>
      <c r="AH68" s="151">
        <v>5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">
      <c r="A69" s="158"/>
      <c r="B69" s="159"/>
      <c r="C69" s="182" t="s">
        <v>170</v>
      </c>
      <c r="D69" s="162"/>
      <c r="E69" s="163"/>
      <c r="F69" s="161"/>
      <c r="G69" s="192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86"/>
      <c r="AA69" s="151"/>
      <c r="AB69" s="151"/>
      <c r="AC69" s="151"/>
      <c r="AD69" s="151"/>
      <c r="AE69" s="151"/>
      <c r="AF69" s="151"/>
      <c r="AG69" s="151" t="s">
        <v>127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 x14ac:dyDescent="0.2">
      <c r="A70" s="158"/>
      <c r="B70" s="159"/>
      <c r="C70" s="182" t="s">
        <v>179</v>
      </c>
      <c r="D70" s="162"/>
      <c r="E70" s="163">
        <v>3</v>
      </c>
      <c r="F70" s="161"/>
      <c r="G70" s="192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86"/>
      <c r="AA70" s="151"/>
      <c r="AB70" s="151"/>
      <c r="AC70" s="151"/>
      <c r="AD70" s="151"/>
      <c r="AE70" s="151"/>
      <c r="AF70" s="151"/>
      <c r="AG70" s="151" t="s">
        <v>127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3" x14ac:dyDescent="0.2">
      <c r="A71" s="158"/>
      <c r="B71" s="159"/>
      <c r="C71" s="182" t="s">
        <v>129</v>
      </c>
      <c r="D71" s="162"/>
      <c r="E71" s="163"/>
      <c r="F71" s="161"/>
      <c r="G71" s="192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86"/>
      <c r="AA71" s="151"/>
      <c r="AB71" s="151"/>
      <c r="AC71" s="151"/>
      <c r="AD71" s="151"/>
      <c r="AE71" s="151"/>
      <c r="AF71" s="151"/>
      <c r="AG71" s="151" t="s">
        <v>127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273"/>
      <c r="D72" s="274"/>
      <c r="E72" s="274"/>
      <c r="F72" s="274"/>
      <c r="G72" s="274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86"/>
      <c r="AA72" s="151"/>
      <c r="AB72" s="151"/>
      <c r="AC72" s="151"/>
      <c r="AD72" s="151"/>
      <c r="AE72" s="151"/>
      <c r="AF72" s="151"/>
      <c r="AG72" s="151" t="s">
        <v>130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s="204" customFormat="1" ht="22.5" outlineLevel="1" x14ac:dyDescent="0.2">
      <c r="A73" s="205">
        <v>14</v>
      </c>
      <c r="B73" s="206" t="s">
        <v>180</v>
      </c>
      <c r="C73" s="207" t="s">
        <v>181</v>
      </c>
      <c r="D73" s="208" t="s">
        <v>118</v>
      </c>
      <c r="E73" s="209">
        <v>169.9</v>
      </c>
      <c r="F73" s="210"/>
      <c r="G73" s="211">
        <f>ROUND(E73*F73,2)</f>
        <v>0</v>
      </c>
      <c r="H73" s="210"/>
      <c r="I73" s="212">
        <f>ROUND(E73*H73,2)</f>
        <v>0</v>
      </c>
      <c r="J73" s="210"/>
      <c r="K73" s="212">
        <f>ROUND(E73*J73,2)</f>
        <v>0</v>
      </c>
      <c r="L73" s="212">
        <v>21</v>
      </c>
      <c r="M73" s="212">
        <f>G73*(1+L73/100)</f>
        <v>0</v>
      </c>
      <c r="N73" s="209">
        <v>0</v>
      </c>
      <c r="O73" s="209">
        <f>ROUND(E73*N73,2)</f>
        <v>0</v>
      </c>
      <c r="P73" s="209">
        <v>0.33</v>
      </c>
      <c r="Q73" s="209">
        <f>ROUND(E73*P73,2)</f>
        <v>56.07</v>
      </c>
      <c r="R73" s="212" t="s">
        <v>119</v>
      </c>
      <c r="S73" s="212" t="s">
        <v>120</v>
      </c>
      <c r="T73" s="213" t="s">
        <v>120</v>
      </c>
      <c r="U73" s="199">
        <v>0.52649999999999997</v>
      </c>
      <c r="V73" s="199">
        <f>ROUND(E73*U73,2)</f>
        <v>89.45</v>
      </c>
      <c r="W73" s="199"/>
      <c r="X73" s="199" t="s">
        <v>121</v>
      </c>
      <c r="Y73" s="199" t="s">
        <v>122</v>
      </c>
      <c r="Z73" s="202"/>
      <c r="AA73" s="203"/>
      <c r="AB73" s="203"/>
      <c r="AC73" s="203"/>
      <c r="AD73" s="203"/>
      <c r="AE73" s="203"/>
      <c r="AF73" s="203"/>
      <c r="AG73" s="203" t="s">
        <v>123</v>
      </c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spans="1:60" outlineLevel="2" x14ac:dyDescent="0.2">
      <c r="A74" s="158"/>
      <c r="B74" s="159"/>
      <c r="C74" s="182" t="s">
        <v>176</v>
      </c>
      <c r="D74" s="162"/>
      <c r="E74" s="163">
        <v>1.5</v>
      </c>
      <c r="F74" s="161"/>
      <c r="G74" s="192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86"/>
      <c r="AA74" s="151"/>
      <c r="AB74" s="151"/>
      <c r="AC74" s="151"/>
      <c r="AD74" s="151"/>
      <c r="AE74" s="151"/>
      <c r="AF74" s="151"/>
      <c r="AG74" s="151" t="s">
        <v>127</v>
      </c>
      <c r="AH74" s="151">
        <v>5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 x14ac:dyDescent="0.2">
      <c r="A75" s="158"/>
      <c r="B75" s="159"/>
      <c r="C75" s="182" t="s">
        <v>475</v>
      </c>
      <c r="D75" s="162"/>
      <c r="E75" s="163">
        <v>150</v>
      </c>
      <c r="F75" s="161"/>
      <c r="G75" s="192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86">
        <v>50</v>
      </c>
      <c r="AA75" s="151"/>
      <c r="AB75" s="151"/>
      <c r="AC75" s="151"/>
      <c r="AD75" s="151"/>
      <c r="AE75" s="151"/>
      <c r="AF75" s="151"/>
      <c r="AG75" s="151" t="s">
        <v>127</v>
      </c>
      <c r="AH75" s="151">
        <v>5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3" x14ac:dyDescent="0.2">
      <c r="A76" s="158"/>
      <c r="B76" s="159"/>
      <c r="C76" s="182" t="s">
        <v>178</v>
      </c>
      <c r="D76" s="162"/>
      <c r="E76" s="163">
        <v>18.399999999999999</v>
      </c>
      <c r="F76" s="161"/>
      <c r="G76" s="192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86"/>
      <c r="AA76" s="151"/>
      <c r="AB76" s="151"/>
      <c r="AC76" s="151"/>
      <c r="AD76" s="151"/>
      <c r="AE76" s="151"/>
      <c r="AF76" s="151"/>
      <c r="AG76" s="151" t="s">
        <v>127</v>
      </c>
      <c r="AH76" s="151">
        <v>5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2" x14ac:dyDescent="0.2">
      <c r="A77" s="158"/>
      <c r="B77" s="159"/>
      <c r="C77" s="273"/>
      <c r="D77" s="274"/>
      <c r="E77" s="274"/>
      <c r="F77" s="274"/>
      <c r="G77" s="274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86"/>
      <c r="AA77" s="151"/>
      <c r="AB77" s="151"/>
      <c r="AC77" s="151"/>
      <c r="AD77" s="151"/>
      <c r="AE77" s="151"/>
      <c r="AF77" s="151"/>
      <c r="AG77" s="151" t="s">
        <v>130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2">
        <v>15</v>
      </c>
      <c r="B78" s="173" t="s">
        <v>182</v>
      </c>
      <c r="C78" s="181" t="s">
        <v>183</v>
      </c>
      <c r="D78" s="174" t="s">
        <v>118</v>
      </c>
      <c r="E78" s="175">
        <v>1.5</v>
      </c>
      <c r="F78" s="176"/>
      <c r="G78" s="191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5">
        <v>0</v>
      </c>
      <c r="O78" s="175">
        <f>ROUND(E78*N78,2)</f>
        <v>0</v>
      </c>
      <c r="P78" s="175">
        <v>0.36</v>
      </c>
      <c r="Q78" s="175">
        <f>ROUND(E78*P78,2)</f>
        <v>0.54</v>
      </c>
      <c r="R78" s="177" t="s">
        <v>119</v>
      </c>
      <c r="S78" s="177" t="s">
        <v>120</v>
      </c>
      <c r="T78" s="178" t="s">
        <v>120</v>
      </c>
      <c r="U78" s="161">
        <v>1.2270000000000001</v>
      </c>
      <c r="V78" s="161">
        <f>ROUND(E78*U78,2)</f>
        <v>1.84</v>
      </c>
      <c r="W78" s="161"/>
      <c r="X78" s="161" t="s">
        <v>121</v>
      </c>
      <c r="Y78" s="161" t="s">
        <v>122</v>
      </c>
      <c r="Z78" s="186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182" t="s">
        <v>184</v>
      </c>
      <c r="D79" s="162"/>
      <c r="E79" s="163">
        <v>1.5</v>
      </c>
      <c r="F79" s="161"/>
      <c r="G79" s="192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86"/>
      <c r="AA79" s="151"/>
      <c r="AB79" s="151"/>
      <c r="AC79" s="151"/>
      <c r="AD79" s="151"/>
      <c r="AE79" s="151"/>
      <c r="AF79" s="151"/>
      <c r="AG79" s="151" t="s">
        <v>127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 x14ac:dyDescent="0.2">
      <c r="A80" s="158"/>
      <c r="B80" s="159"/>
      <c r="C80" s="182" t="s">
        <v>129</v>
      </c>
      <c r="D80" s="162"/>
      <c r="E80" s="163"/>
      <c r="F80" s="161"/>
      <c r="G80" s="192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86"/>
      <c r="AA80" s="151"/>
      <c r="AB80" s="151"/>
      <c r="AC80" s="151"/>
      <c r="AD80" s="151"/>
      <c r="AE80" s="151"/>
      <c r="AF80" s="151"/>
      <c r="AG80" s="151" t="s">
        <v>127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2" x14ac:dyDescent="0.2">
      <c r="A81" s="158"/>
      <c r="B81" s="159"/>
      <c r="C81" s="273"/>
      <c r="D81" s="274"/>
      <c r="E81" s="274"/>
      <c r="F81" s="274"/>
      <c r="G81" s="274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86"/>
      <c r="AA81" s="151"/>
      <c r="AB81" s="151"/>
      <c r="AC81" s="151"/>
      <c r="AD81" s="151"/>
      <c r="AE81" s="151"/>
      <c r="AF81" s="151"/>
      <c r="AG81" s="151" t="s">
        <v>130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2">
        <v>16</v>
      </c>
      <c r="B82" s="173" t="s">
        <v>185</v>
      </c>
      <c r="C82" s="181" t="s">
        <v>186</v>
      </c>
      <c r="D82" s="174" t="s">
        <v>118</v>
      </c>
      <c r="E82" s="175">
        <v>52</v>
      </c>
      <c r="F82" s="176"/>
      <c r="G82" s="191">
        <f>ROUND(E82*F82,2)</f>
        <v>0</v>
      </c>
      <c r="H82" s="176"/>
      <c r="I82" s="177">
        <f>ROUND(E82*H82,2)</f>
        <v>0</v>
      </c>
      <c r="J82" s="176"/>
      <c r="K82" s="177">
        <f>ROUND(E82*J82,2)</f>
        <v>0</v>
      </c>
      <c r="L82" s="177">
        <v>21</v>
      </c>
      <c r="M82" s="177">
        <f>G82*(1+L82/100)</f>
        <v>0</v>
      </c>
      <c r="N82" s="175">
        <v>0</v>
      </c>
      <c r="O82" s="175">
        <f>ROUND(E82*N82,2)</f>
        <v>0</v>
      </c>
      <c r="P82" s="175">
        <v>0.11</v>
      </c>
      <c r="Q82" s="175">
        <f>ROUND(E82*P82,2)</f>
        <v>5.72</v>
      </c>
      <c r="R82" s="177" t="s">
        <v>119</v>
      </c>
      <c r="S82" s="177" t="s">
        <v>120</v>
      </c>
      <c r="T82" s="178" t="s">
        <v>120</v>
      </c>
      <c r="U82" s="161">
        <v>0.08</v>
      </c>
      <c r="V82" s="161">
        <f>ROUND(E82*U82,2)</f>
        <v>4.16</v>
      </c>
      <c r="W82" s="161"/>
      <c r="X82" s="161" t="s">
        <v>121</v>
      </c>
      <c r="Y82" s="161" t="s">
        <v>122</v>
      </c>
      <c r="Z82" s="186"/>
      <c r="AA82" s="151"/>
      <c r="AB82" s="151"/>
      <c r="AC82" s="151"/>
      <c r="AD82" s="151"/>
      <c r="AE82" s="151"/>
      <c r="AF82" s="151"/>
      <c r="AG82" s="151" t="s">
        <v>123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2" x14ac:dyDescent="0.2">
      <c r="A83" s="158"/>
      <c r="B83" s="159"/>
      <c r="C83" s="271" t="s">
        <v>187</v>
      </c>
      <c r="D83" s="272"/>
      <c r="E83" s="272"/>
      <c r="F83" s="272"/>
      <c r="G83" s="272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86"/>
      <c r="AA83" s="151"/>
      <c r="AB83" s="151"/>
      <c r="AC83" s="151"/>
      <c r="AD83" s="151"/>
      <c r="AE83" s="151"/>
      <c r="AF83" s="151"/>
      <c r="AG83" s="151" t="s">
        <v>125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79" t="str">
        <f>C83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83" s="151"/>
      <c r="BC83" s="151"/>
      <c r="BD83" s="151"/>
      <c r="BE83" s="151"/>
      <c r="BF83" s="151"/>
      <c r="BG83" s="151"/>
      <c r="BH83" s="151"/>
    </row>
    <row r="84" spans="1:60" outlineLevel="2" x14ac:dyDescent="0.2">
      <c r="A84" s="158"/>
      <c r="B84" s="159"/>
      <c r="C84" s="182" t="s">
        <v>188</v>
      </c>
      <c r="D84" s="162"/>
      <c r="E84" s="163">
        <v>52</v>
      </c>
      <c r="F84" s="161"/>
      <c r="G84" s="192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86"/>
      <c r="AA84" s="151"/>
      <c r="AB84" s="151"/>
      <c r="AC84" s="151"/>
      <c r="AD84" s="151"/>
      <c r="AE84" s="151"/>
      <c r="AF84" s="151"/>
      <c r="AG84" s="151" t="s">
        <v>127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3" x14ac:dyDescent="0.2">
      <c r="A85" s="158"/>
      <c r="B85" s="159"/>
      <c r="C85" s="182" t="s">
        <v>129</v>
      </c>
      <c r="D85" s="162"/>
      <c r="E85" s="163"/>
      <c r="F85" s="161"/>
      <c r="G85" s="192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86"/>
      <c r="AA85" s="151"/>
      <c r="AB85" s="151"/>
      <c r="AC85" s="151"/>
      <c r="AD85" s="151"/>
      <c r="AE85" s="151"/>
      <c r="AF85" s="151"/>
      <c r="AG85" s="151" t="s">
        <v>127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273"/>
      <c r="D86" s="274"/>
      <c r="E86" s="274"/>
      <c r="F86" s="274"/>
      <c r="G86" s="274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86"/>
      <c r="AA86" s="151"/>
      <c r="AB86" s="151"/>
      <c r="AC86" s="151"/>
      <c r="AD86" s="151"/>
      <c r="AE86" s="151"/>
      <c r="AF86" s="151"/>
      <c r="AG86" s="151" t="s">
        <v>130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2">
        <v>17</v>
      </c>
      <c r="B87" s="173" t="s">
        <v>131</v>
      </c>
      <c r="C87" s="181" t="s">
        <v>132</v>
      </c>
      <c r="D87" s="174" t="s">
        <v>133</v>
      </c>
      <c r="E87" s="175">
        <v>37</v>
      </c>
      <c r="F87" s="176"/>
      <c r="G87" s="191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5">
        <v>0</v>
      </c>
      <c r="O87" s="175">
        <f>ROUND(E87*N87,2)</f>
        <v>0</v>
      </c>
      <c r="P87" s="175">
        <v>0.27</v>
      </c>
      <c r="Q87" s="175">
        <f>ROUND(E87*P87,2)</f>
        <v>9.99</v>
      </c>
      <c r="R87" s="177" t="s">
        <v>119</v>
      </c>
      <c r="S87" s="177" t="s">
        <v>120</v>
      </c>
      <c r="T87" s="178" t="s">
        <v>120</v>
      </c>
      <c r="U87" s="161">
        <v>0.12</v>
      </c>
      <c r="V87" s="161">
        <f>ROUND(E87*U87,2)</f>
        <v>4.4400000000000004</v>
      </c>
      <c r="W87" s="161"/>
      <c r="X87" s="161" t="s">
        <v>121</v>
      </c>
      <c r="Y87" s="161" t="s">
        <v>122</v>
      </c>
      <c r="Z87" s="186"/>
      <c r="AA87" s="151"/>
      <c r="AB87" s="151"/>
      <c r="AC87" s="151"/>
      <c r="AD87" s="151"/>
      <c r="AE87" s="151"/>
      <c r="AF87" s="151"/>
      <c r="AG87" s="151" t="s">
        <v>123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271" t="s">
        <v>134</v>
      </c>
      <c r="D88" s="272"/>
      <c r="E88" s="272"/>
      <c r="F88" s="272"/>
      <c r="G88" s="272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86"/>
      <c r="AA88" s="151"/>
      <c r="AB88" s="151"/>
      <c r="AC88" s="151"/>
      <c r="AD88" s="151"/>
      <c r="AE88" s="151"/>
      <c r="AF88" s="151"/>
      <c r="AG88" s="151" t="s">
        <v>125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79" t="str">
        <f>C88</f>
        <v>s vybouráním lože, s přemístěním hmot na skládku na vzdálenost do 3 m nebo naložením na dopravní prostředek</v>
      </c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182" t="s">
        <v>189</v>
      </c>
      <c r="D89" s="162"/>
      <c r="E89" s="163">
        <v>13</v>
      </c>
      <c r="F89" s="161"/>
      <c r="G89" s="192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86"/>
      <c r="AA89" s="151"/>
      <c r="AB89" s="151"/>
      <c r="AC89" s="151"/>
      <c r="AD89" s="151"/>
      <c r="AE89" s="151"/>
      <c r="AF89" s="151"/>
      <c r="AG89" s="151" t="s">
        <v>127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3" x14ac:dyDescent="0.2">
      <c r="A90" s="158"/>
      <c r="B90" s="159"/>
      <c r="C90" s="182" t="s">
        <v>190</v>
      </c>
      <c r="D90" s="162"/>
      <c r="E90" s="163">
        <v>8</v>
      </c>
      <c r="F90" s="161"/>
      <c r="G90" s="192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86"/>
      <c r="AA90" s="151"/>
      <c r="AB90" s="151"/>
      <c r="AC90" s="151"/>
      <c r="AD90" s="151"/>
      <c r="AE90" s="151"/>
      <c r="AF90" s="151"/>
      <c r="AG90" s="151" t="s">
        <v>127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58"/>
      <c r="B91" s="159"/>
      <c r="C91" s="182" t="s">
        <v>191</v>
      </c>
      <c r="D91" s="162"/>
      <c r="E91" s="163">
        <v>16</v>
      </c>
      <c r="F91" s="161"/>
      <c r="G91" s="192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86"/>
      <c r="AA91" s="151"/>
      <c r="AB91" s="151"/>
      <c r="AC91" s="151"/>
      <c r="AD91" s="151"/>
      <c r="AE91" s="151"/>
      <c r="AF91" s="151"/>
      <c r="AG91" s="151" t="s">
        <v>127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3" x14ac:dyDescent="0.2">
      <c r="A92" s="158"/>
      <c r="B92" s="159"/>
      <c r="C92" s="182" t="s">
        <v>192</v>
      </c>
      <c r="D92" s="162"/>
      <c r="E92" s="163"/>
      <c r="F92" s="161"/>
      <c r="G92" s="192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86"/>
      <c r="AA92" s="151"/>
      <c r="AB92" s="151"/>
      <c r="AC92" s="151"/>
      <c r="AD92" s="151"/>
      <c r="AE92" s="151"/>
      <c r="AF92" s="151"/>
      <c r="AG92" s="151" t="s">
        <v>127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3" x14ac:dyDescent="0.2">
      <c r="A93" s="158"/>
      <c r="B93" s="159"/>
      <c r="C93" s="182" t="s">
        <v>129</v>
      </c>
      <c r="D93" s="162"/>
      <c r="E93" s="163"/>
      <c r="F93" s="161"/>
      <c r="G93" s="192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86"/>
      <c r="AA93" s="151"/>
      <c r="AB93" s="151"/>
      <c r="AC93" s="151"/>
      <c r="AD93" s="151"/>
      <c r="AE93" s="151"/>
      <c r="AF93" s="151"/>
      <c r="AG93" s="151" t="s">
        <v>127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">
      <c r="A94" s="158"/>
      <c r="B94" s="159"/>
      <c r="C94" s="273"/>
      <c r="D94" s="274"/>
      <c r="E94" s="274"/>
      <c r="F94" s="274"/>
      <c r="G94" s="274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86"/>
      <c r="AA94" s="151"/>
      <c r="AB94" s="151"/>
      <c r="AC94" s="151"/>
      <c r="AD94" s="151"/>
      <c r="AE94" s="151"/>
      <c r="AF94" s="151"/>
      <c r="AG94" s="151" t="s">
        <v>130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18</v>
      </c>
      <c r="B95" s="173" t="s">
        <v>193</v>
      </c>
      <c r="C95" s="181" t="s">
        <v>194</v>
      </c>
      <c r="D95" s="174" t="s">
        <v>133</v>
      </c>
      <c r="E95" s="175">
        <v>3</v>
      </c>
      <c r="F95" s="176"/>
      <c r="G95" s="191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5">
        <v>0</v>
      </c>
      <c r="O95" s="175">
        <f>ROUND(E95*N95,2)</f>
        <v>0</v>
      </c>
      <c r="P95" s="175">
        <v>0.54984999999999995</v>
      </c>
      <c r="Q95" s="175">
        <f>ROUND(E95*P95,2)</f>
        <v>1.65</v>
      </c>
      <c r="R95" s="177" t="s">
        <v>119</v>
      </c>
      <c r="S95" s="177" t="s">
        <v>120</v>
      </c>
      <c r="T95" s="178" t="s">
        <v>120</v>
      </c>
      <c r="U95" s="161">
        <v>0.26500000000000001</v>
      </c>
      <c r="V95" s="161">
        <f>ROUND(E95*U95,2)</f>
        <v>0.8</v>
      </c>
      <c r="W95" s="161"/>
      <c r="X95" s="161" t="s">
        <v>121</v>
      </c>
      <c r="Y95" s="161" t="s">
        <v>122</v>
      </c>
      <c r="Z95" s="186"/>
      <c r="AA95" s="151"/>
      <c r="AB95" s="151"/>
      <c r="AC95" s="151"/>
      <c r="AD95" s="151"/>
      <c r="AE95" s="151"/>
      <c r="AF95" s="151"/>
      <c r="AG95" s="151" t="s">
        <v>123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2" x14ac:dyDescent="0.2">
      <c r="A96" s="158"/>
      <c r="B96" s="159"/>
      <c r="C96" s="271" t="s">
        <v>195</v>
      </c>
      <c r="D96" s="272"/>
      <c r="E96" s="272"/>
      <c r="F96" s="272"/>
      <c r="G96" s="272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86"/>
      <c r="AA96" s="151"/>
      <c r="AB96" s="151"/>
      <c r="AC96" s="151"/>
      <c r="AD96" s="151"/>
      <c r="AE96" s="151"/>
      <c r="AF96" s="151"/>
      <c r="AG96" s="151" t="s">
        <v>125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">
      <c r="A97" s="158"/>
      <c r="B97" s="159"/>
      <c r="C97" s="277" t="s">
        <v>195</v>
      </c>
      <c r="D97" s="278"/>
      <c r="E97" s="278"/>
      <c r="F97" s="278"/>
      <c r="G97" s="278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86"/>
      <c r="AA97" s="151"/>
      <c r="AB97" s="151"/>
      <c r="AC97" s="151"/>
      <c r="AD97" s="151"/>
      <c r="AE97" s="151"/>
      <c r="AF97" s="151"/>
      <c r="AG97" s="151" t="s">
        <v>165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">
      <c r="A98" s="158"/>
      <c r="B98" s="159"/>
      <c r="C98" s="182" t="s">
        <v>196</v>
      </c>
      <c r="D98" s="162"/>
      <c r="E98" s="163">
        <v>3</v>
      </c>
      <c r="F98" s="161"/>
      <c r="G98" s="192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86"/>
      <c r="AA98" s="151"/>
      <c r="AB98" s="151"/>
      <c r="AC98" s="151"/>
      <c r="AD98" s="151"/>
      <c r="AE98" s="151"/>
      <c r="AF98" s="151"/>
      <c r="AG98" s="151" t="s">
        <v>127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182" t="s">
        <v>129</v>
      </c>
      <c r="D99" s="162"/>
      <c r="E99" s="163"/>
      <c r="F99" s="161"/>
      <c r="G99" s="192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86"/>
      <c r="AA99" s="151"/>
      <c r="AB99" s="151"/>
      <c r="AC99" s="151"/>
      <c r="AD99" s="151"/>
      <c r="AE99" s="151"/>
      <c r="AF99" s="151"/>
      <c r="AG99" s="151" t="s">
        <v>127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2" x14ac:dyDescent="0.2">
      <c r="A100" s="158"/>
      <c r="B100" s="159"/>
      <c r="C100" s="273"/>
      <c r="D100" s="274"/>
      <c r="E100" s="274"/>
      <c r="F100" s="274"/>
      <c r="G100" s="274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86"/>
      <c r="AA100" s="151"/>
      <c r="AB100" s="151"/>
      <c r="AC100" s="151"/>
      <c r="AD100" s="151"/>
      <c r="AE100" s="151"/>
      <c r="AF100" s="151"/>
      <c r="AG100" s="151" t="s">
        <v>130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19</v>
      </c>
      <c r="B101" s="173" t="s">
        <v>197</v>
      </c>
      <c r="C101" s="181" t="s">
        <v>198</v>
      </c>
      <c r="D101" s="174" t="s">
        <v>199</v>
      </c>
      <c r="E101" s="175">
        <v>22.05</v>
      </c>
      <c r="F101" s="176"/>
      <c r="G101" s="191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75">
        <v>0</v>
      </c>
      <c r="O101" s="175">
        <f>ROUND(E101*N101,2)</f>
        <v>0</v>
      </c>
      <c r="P101" s="175">
        <v>0</v>
      </c>
      <c r="Q101" s="175">
        <f>ROUND(E101*P101,2)</f>
        <v>0</v>
      </c>
      <c r="R101" s="177" t="s">
        <v>200</v>
      </c>
      <c r="S101" s="177" t="s">
        <v>120</v>
      </c>
      <c r="T101" s="178" t="s">
        <v>120</v>
      </c>
      <c r="U101" s="161">
        <v>0.35299999999999998</v>
      </c>
      <c r="V101" s="161">
        <f>ROUND(E101*U101,2)</f>
        <v>7.78</v>
      </c>
      <c r="W101" s="161"/>
      <c r="X101" s="161" t="s">
        <v>121</v>
      </c>
      <c r="Y101" s="161" t="s">
        <v>122</v>
      </c>
      <c r="Z101" s="186"/>
      <c r="AA101" s="151"/>
      <c r="AB101" s="151"/>
      <c r="AC101" s="151"/>
      <c r="AD101" s="151"/>
      <c r="AE101" s="151"/>
      <c r="AF101" s="151"/>
      <c r="AG101" s="151" t="s">
        <v>123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271" t="s">
        <v>201</v>
      </c>
      <c r="D102" s="272"/>
      <c r="E102" s="272"/>
      <c r="F102" s="272"/>
      <c r="G102" s="272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86"/>
      <c r="AA102" s="151"/>
      <c r="AB102" s="151"/>
      <c r="AC102" s="151"/>
      <c r="AD102" s="151"/>
      <c r="AE102" s="151"/>
      <c r="AF102" s="151"/>
      <c r="AG102" s="151" t="s">
        <v>125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2" x14ac:dyDescent="0.2">
      <c r="A103" s="158"/>
      <c r="B103" s="159"/>
      <c r="C103" s="182" t="s">
        <v>202</v>
      </c>
      <c r="D103" s="162"/>
      <c r="E103" s="163"/>
      <c r="F103" s="161"/>
      <c r="G103" s="192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86"/>
      <c r="AA103" s="151"/>
      <c r="AB103" s="151"/>
      <c r="AC103" s="151"/>
      <c r="AD103" s="151"/>
      <c r="AE103" s="151"/>
      <c r="AF103" s="151"/>
      <c r="AG103" s="151" t="s">
        <v>127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3" x14ac:dyDescent="0.2">
      <c r="A104" s="158"/>
      <c r="B104" s="159"/>
      <c r="C104" s="182" t="s">
        <v>203</v>
      </c>
      <c r="D104" s="162"/>
      <c r="E104" s="163">
        <v>-1.95</v>
      </c>
      <c r="F104" s="161"/>
      <c r="G104" s="192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86"/>
      <c r="AA104" s="151"/>
      <c r="AB104" s="151"/>
      <c r="AC104" s="151"/>
      <c r="AD104" s="151"/>
      <c r="AE104" s="151"/>
      <c r="AF104" s="151"/>
      <c r="AG104" s="151" t="s">
        <v>127</v>
      </c>
      <c r="AH104" s="151">
        <v>5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 x14ac:dyDescent="0.2">
      <c r="A105" s="158"/>
      <c r="B105" s="159"/>
      <c r="C105" s="182" t="s">
        <v>204</v>
      </c>
      <c r="D105" s="162"/>
      <c r="E105" s="163">
        <v>24</v>
      </c>
      <c r="F105" s="161"/>
      <c r="G105" s="192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86"/>
      <c r="AA105" s="151"/>
      <c r="AB105" s="151"/>
      <c r="AC105" s="151"/>
      <c r="AD105" s="151"/>
      <c r="AE105" s="151"/>
      <c r="AF105" s="151"/>
      <c r="AG105" s="151" t="s">
        <v>127</v>
      </c>
      <c r="AH105" s="151">
        <v>5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2" x14ac:dyDescent="0.2">
      <c r="A106" s="158"/>
      <c r="B106" s="159"/>
      <c r="C106" s="273"/>
      <c r="D106" s="274"/>
      <c r="E106" s="274"/>
      <c r="F106" s="274"/>
      <c r="G106" s="274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86"/>
      <c r="AA106" s="151"/>
      <c r="AB106" s="151"/>
      <c r="AC106" s="151"/>
      <c r="AD106" s="151"/>
      <c r="AE106" s="151"/>
      <c r="AF106" s="151"/>
      <c r="AG106" s="151" t="s">
        <v>130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72">
        <v>20</v>
      </c>
      <c r="B107" s="173" t="s">
        <v>205</v>
      </c>
      <c r="C107" s="181" t="s">
        <v>206</v>
      </c>
      <c r="D107" s="174" t="s">
        <v>199</v>
      </c>
      <c r="E107" s="175">
        <v>33.799999999999997</v>
      </c>
      <c r="F107" s="176"/>
      <c r="G107" s="191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7" t="s">
        <v>200</v>
      </c>
      <c r="S107" s="177" t="s">
        <v>120</v>
      </c>
      <c r="T107" s="178" t="s">
        <v>120</v>
      </c>
      <c r="U107" s="161">
        <v>8.4000000000000005E-2</v>
      </c>
      <c r="V107" s="161">
        <f>ROUND(E107*U107,2)</f>
        <v>2.84</v>
      </c>
      <c r="W107" s="161"/>
      <c r="X107" s="161" t="s">
        <v>121</v>
      </c>
      <c r="Y107" s="161" t="s">
        <v>122</v>
      </c>
      <c r="Z107" s="186"/>
      <c r="AA107" s="151"/>
      <c r="AB107" s="151"/>
      <c r="AC107" s="151"/>
      <c r="AD107" s="151"/>
      <c r="AE107" s="151"/>
      <c r="AF107" s="151"/>
      <c r="AG107" s="151" t="s">
        <v>123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33.75" outlineLevel="2" x14ac:dyDescent="0.2">
      <c r="A108" s="158"/>
      <c r="B108" s="159"/>
      <c r="C108" s="271" t="s">
        <v>207</v>
      </c>
      <c r="D108" s="272"/>
      <c r="E108" s="272"/>
      <c r="F108" s="272"/>
      <c r="G108" s="272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61"/>
      <c r="Z108" s="186"/>
      <c r="AA108" s="151"/>
      <c r="AB108" s="151"/>
      <c r="AC108" s="151"/>
      <c r="AD108" s="151"/>
      <c r="AE108" s="151"/>
      <c r="AF108" s="151"/>
      <c r="AG108" s="151" t="s">
        <v>125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79" t="str">
        <f>C108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182" t="s">
        <v>208</v>
      </c>
      <c r="D109" s="162"/>
      <c r="E109" s="163">
        <v>33.799999999999997</v>
      </c>
      <c r="F109" s="161"/>
      <c r="G109" s="192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86"/>
      <c r="AA109" s="151"/>
      <c r="AB109" s="151"/>
      <c r="AC109" s="151"/>
      <c r="AD109" s="151"/>
      <c r="AE109" s="151"/>
      <c r="AF109" s="151"/>
      <c r="AG109" s="151" t="s">
        <v>127</v>
      </c>
      <c r="AH109" s="151">
        <v>5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2" x14ac:dyDescent="0.2">
      <c r="A110" s="158"/>
      <c r="B110" s="159"/>
      <c r="C110" s="273"/>
      <c r="D110" s="274"/>
      <c r="E110" s="274"/>
      <c r="F110" s="274"/>
      <c r="G110" s="274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86"/>
      <c r="AA110" s="151"/>
      <c r="AB110" s="151"/>
      <c r="AC110" s="151"/>
      <c r="AD110" s="151"/>
      <c r="AE110" s="151"/>
      <c r="AF110" s="151"/>
      <c r="AG110" s="151" t="s">
        <v>130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2">
        <v>21</v>
      </c>
      <c r="B111" s="173" t="s">
        <v>209</v>
      </c>
      <c r="C111" s="181" t="s">
        <v>210</v>
      </c>
      <c r="D111" s="174" t="s">
        <v>199</v>
      </c>
      <c r="E111" s="175">
        <v>33.799999999999997</v>
      </c>
      <c r="F111" s="176"/>
      <c r="G111" s="191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0</v>
      </c>
      <c r="O111" s="175">
        <f>ROUND(E111*N111,2)</f>
        <v>0</v>
      </c>
      <c r="P111" s="175">
        <v>0</v>
      </c>
      <c r="Q111" s="175">
        <f>ROUND(E111*P111,2)</f>
        <v>0</v>
      </c>
      <c r="R111" s="177" t="s">
        <v>200</v>
      </c>
      <c r="S111" s="177" t="s">
        <v>120</v>
      </c>
      <c r="T111" s="178" t="s">
        <v>120</v>
      </c>
      <c r="U111" s="161">
        <v>0.35</v>
      </c>
      <c r="V111" s="161">
        <f>ROUND(E111*U111,2)</f>
        <v>11.83</v>
      </c>
      <c r="W111" s="161"/>
      <c r="X111" s="161" t="s">
        <v>121</v>
      </c>
      <c r="Y111" s="161" t="s">
        <v>122</v>
      </c>
      <c r="Z111" s="186"/>
      <c r="AA111" s="151"/>
      <c r="AB111" s="151"/>
      <c r="AC111" s="151"/>
      <c r="AD111" s="151"/>
      <c r="AE111" s="151"/>
      <c r="AF111" s="151"/>
      <c r="AG111" s="151" t="s">
        <v>123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33.75" outlineLevel="2" x14ac:dyDescent="0.2">
      <c r="A112" s="158"/>
      <c r="B112" s="159"/>
      <c r="C112" s="271" t="s">
        <v>207</v>
      </c>
      <c r="D112" s="272"/>
      <c r="E112" s="272"/>
      <c r="F112" s="272"/>
      <c r="G112" s="272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86"/>
      <c r="AA112" s="151"/>
      <c r="AB112" s="151"/>
      <c r="AC112" s="151"/>
      <c r="AD112" s="151"/>
      <c r="AE112" s="151"/>
      <c r="AF112" s="151"/>
      <c r="AG112" s="151" t="s">
        <v>125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79" t="str">
        <f>C112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12" s="151"/>
      <c r="BC112" s="151"/>
      <c r="BD112" s="151"/>
      <c r="BE112" s="151"/>
      <c r="BF112" s="151"/>
      <c r="BG112" s="151"/>
      <c r="BH112" s="151"/>
    </row>
    <row r="113" spans="1:60" outlineLevel="2" x14ac:dyDescent="0.2">
      <c r="A113" s="158"/>
      <c r="B113" s="159"/>
      <c r="C113" s="182" t="s">
        <v>211</v>
      </c>
      <c r="D113" s="162"/>
      <c r="E113" s="163">
        <v>2</v>
      </c>
      <c r="F113" s="161"/>
      <c r="G113" s="192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86"/>
      <c r="AA113" s="151"/>
      <c r="AB113" s="151"/>
      <c r="AC113" s="151"/>
      <c r="AD113" s="151"/>
      <c r="AE113" s="151"/>
      <c r="AF113" s="151"/>
      <c r="AG113" s="151" t="s">
        <v>127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3" x14ac:dyDescent="0.2">
      <c r="A114" s="158"/>
      <c r="B114" s="159"/>
      <c r="C114" s="182" t="s">
        <v>212</v>
      </c>
      <c r="D114" s="162"/>
      <c r="E114" s="163">
        <v>4.8</v>
      </c>
      <c r="F114" s="161"/>
      <c r="G114" s="192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86"/>
      <c r="AA114" s="151"/>
      <c r="AB114" s="151"/>
      <c r="AC114" s="151"/>
      <c r="AD114" s="151"/>
      <c r="AE114" s="151"/>
      <c r="AF114" s="151"/>
      <c r="AG114" s="151" t="s">
        <v>127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 x14ac:dyDescent="0.2">
      <c r="A115" s="158"/>
      <c r="B115" s="159"/>
      <c r="C115" s="182" t="s">
        <v>213</v>
      </c>
      <c r="D115" s="162"/>
      <c r="E115" s="163">
        <v>27</v>
      </c>
      <c r="F115" s="161"/>
      <c r="G115" s="192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86"/>
      <c r="AA115" s="151"/>
      <c r="AB115" s="151"/>
      <c r="AC115" s="151"/>
      <c r="AD115" s="151"/>
      <c r="AE115" s="151"/>
      <c r="AF115" s="151"/>
      <c r="AG115" s="151" t="s">
        <v>127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3" x14ac:dyDescent="0.2">
      <c r="A116" s="158"/>
      <c r="B116" s="159"/>
      <c r="C116" s="182" t="s">
        <v>214</v>
      </c>
      <c r="D116" s="162"/>
      <c r="E116" s="163"/>
      <c r="F116" s="161"/>
      <c r="G116" s="192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86"/>
      <c r="AA116" s="151"/>
      <c r="AB116" s="151"/>
      <c r="AC116" s="151"/>
      <c r="AD116" s="151"/>
      <c r="AE116" s="151"/>
      <c r="AF116" s="151"/>
      <c r="AG116" s="151" t="s">
        <v>127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2" x14ac:dyDescent="0.2">
      <c r="A117" s="158"/>
      <c r="B117" s="159"/>
      <c r="C117" s="273"/>
      <c r="D117" s="274"/>
      <c r="E117" s="274"/>
      <c r="F117" s="274"/>
      <c r="G117" s="274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86"/>
      <c r="AA117" s="151"/>
      <c r="AB117" s="151"/>
      <c r="AC117" s="151"/>
      <c r="AD117" s="151"/>
      <c r="AE117" s="151"/>
      <c r="AF117" s="151"/>
      <c r="AG117" s="151" t="s">
        <v>130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s="204" customFormat="1" outlineLevel="1" x14ac:dyDescent="0.2">
      <c r="A118" s="205">
        <v>22</v>
      </c>
      <c r="B118" s="206" t="s">
        <v>215</v>
      </c>
      <c r="C118" s="207" t="s">
        <v>476</v>
      </c>
      <c r="D118" s="208" t="s">
        <v>199</v>
      </c>
      <c r="E118" s="209">
        <v>27.11</v>
      </c>
      <c r="F118" s="210"/>
      <c r="G118" s="211">
        <f>ROUND(E118*F118,2)</f>
        <v>0</v>
      </c>
      <c r="H118" s="210"/>
      <c r="I118" s="212">
        <f>ROUND(E118*H118,2)</f>
        <v>0</v>
      </c>
      <c r="J118" s="210"/>
      <c r="K118" s="212">
        <f>ROUND(E118*J118,2)</f>
        <v>0</v>
      </c>
      <c r="L118" s="212">
        <v>21</v>
      </c>
      <c r="M118" s="212">
        <f>G118*(1+L118/100)</f>
        <v>0</v>
      </c>
      <c r="N118" s="209">
        <v>0</v>
      </c>
      <c r="O118" s="209">
        <f>ROUND(E118*N118,2)</f>
        <v>0</v>
      </c>
      <c r="P118" s="209">
        <v>0</v>
      </c>
      <c r="Q118" s="209">
        <f>ROUND(E118*P118,2)</f>
        <v>0</v>
      </c>
      <c r="R118" s="212" t="s">
        <v>200</v>
      </c>
      <c r="S118" s="212" t="s">
        <v>120</v>
      </c>
      <c r="T118" s="213" t="s">
        <v>120</v>
      </c>
      <c r="U118" s="199">
        <v>0.01</v>
      </c>
      <c r="V118" s="199">
        <f>ROUND(E118*U118,2)</f>
        <v>0.27</v>
      </c>
      <c r="W118" s="199"/>
      <c r="X118" s="199" t="s">
        <v>121</v>
      </c>
      <c r="Y118" s="199" t="s">
        <v>122</v>
      </c>
      <c r="Z118" s="202"/>
      <c r="AA118" s="203"/>
      <c r="AB118" s="203"/>
      <c r="AC118" s="203"/>
      <c r="AD118" s="203"/>
      <c r="AE118" s="203"/>
      <c r="AF118" s="203"/>
      <c r="AG118" s="203" t="s">
        <v>123</v>
      </c>
      <c r="AH118" s="203"/>
      <c r="AI118" s="203"/>
      <c r="AJ118" s="203"/>
      <c r="AK118" s="203"/>
      <c r="AL118" s="203"/>
      <c r="AM118" s="203"/>
      <c r="AN118" s="203"/>
      <c r="AO118" s="203"/>
      <c r="AP118" s="203"/>
      <c r="AQ118" s="203"/>
      <c r="AR118" s="203"/>
      <c r="AS118" s="203"/>
      <c r="AT118" s="203"/>
      <c r="AU118" s="203"/>
      <c r="AV118" s="203"/>
      <c r="AW118" s="203"/>
      <c r="AX118" s="203"/>
      <c r="AY118" s="203"/>
      <c r="AZ118" s="203"/>
      <c r="BA118" s="203"/>
      <c r="BB118" s="203"/>
      <c r="BC118" s="203"/>
      <c r="BD118" s="203"/>
      <c r="BE118" s="203"/>
      <c r="BF118" s="203"/>
      <c r="BG118" s="203"/>
      <c r="BH118" s="203"/>
    </row>
    <row r="119" spans="1:60" outlineLevel="2" x14ac:dyDescent="0.2">
      <c r="A119" s="158"/>
      <c r="B119" s="159"/>
      <c r="C119" s="271" t="s">
        <v>216</v>
      </c>
      <c r="D119" s="272"/>
      <c r="E119" s="272"/>
      <c r="F119" s="272"/>
      <c r="G119" s="272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86"/>
      <c r="AA119" s="151"/>
      <c r="AB119" s="151"/>
      <c r="AC119" s="151"/>
      <c r="AD119" s="151"/>
      <c r="AE119" s="151"/>
      <c r="AF119" s="151"/>
      <c r="AG119" s="151" t="s">
        <v>125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2" x14ac:dyDescent="0.2">
      <c r="A120" s="158"/>
      <c r="B120" s="159"/>
      <c r="C120" s="182" t="s">
        <v>217</v>
      </c>
      <c r="D120" s="162"/>
      <c r="E120" s="163"/>
      <c r="F120" s="161"/>
      <c r="G120" s="192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61"/>
      <c r="Z120" s="186"/>
      <c r="AA120" s="151"/>
      <c r="AB120" s="151"/>
      <c r="AC120" s="151"/>
      <c r="AD120" s="151"/>
      <c r="AE120" s="151"/>
      <c r="AF120" s="151"/>
      <c r="AG120" s="151" t="s">
        <v>127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3" x14ac:dyDescent="0.2">
      <c r="A121" s="158"/>
      <c r="B121" s="159"/>
      <c r="C121" s="182" t="s">
        <v>208</v>
      </c>
      <c r="D121" s="162"/>
      <c r="E121" s="163">
        <v>33.799999999999997</v>
      </c>
      <c r="F121" s="161"/>
      <c r="G121" s="192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86"/>
      <c r="AA121" s="151"/>
      <c r="AB121" s="151"/>
      <c r="AC121" s="151"/>
      <c r="AD121" s="151"/>
      <c r="AE121" s="151"/>
      <c r="AF121" s="151"/>
      <c r="AG121" s="151" t="s">
        <v>127</v>
      </c>
      <c r="AH121" s="151">
        <v>5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3" x14ac:dyDescent="0.2">
      <c r="A122" s="158"/>
      <c r="B122" s="159"/>
      <c r="C122" s="182" t="s">
        <v>218</v>
      </c>
      <c r="D122" s="162"/>
      <c r="E122" s="163">
        <v>-5</v>
      </c>
      <c r="F122" s="161"/>
      <c r="G122" s="192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86"/>
      <c r="AA122" s="151"/>
      <c r="AB122" s="151"/>
      <c r="AC122" s="151"/>
      <c r="AD122" s="151"/>
      <c r="AE122" s="151"/>
      <c r="AF122" s="151"/>
      <c r="AG122" s="151" t="s">
        <v>127</v>
      </c>
      <c r="AH122" s="151">
        <v>5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3" x14ac:dyDescent="0.2">
      <c r="A123" s="158"/>
      <c r="B123" s="159"/>
      <c r="C123" s="182" t="s">
        <v>219</v>
      </c>
      <c r="D123" s="162"/>
      <c r="E123" s="163">
        <v>-23.74</v>
      </c>
      <c r="F123" s="161"/>
      <c r="G123" s="192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86"/>
      <c r="AA123" s="151"/>
      <c r="AB123" s="151"/>
      <c r="AC123" s="151"/>
      <c r="AD123" s="151"/>
      <c r="AE123" s="151"/>
      <c r="AF123" s="151"/>
      <c r="AG123" s="151" t="s">
        <v>127</v>
      </c>
      <c r="AH123" s="151">
        <v>5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">
      <c r="A124" s="158"/>
      <c r="B124" s="159"/>
      <c r="C124" s="182" t="s">
        <v>202</v>
      </c>
      <c r="D124" s="162"/>
      <c r="E124" s="163"/>
      <c r="F124" s="161"/>
      <c r="G124" s="192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86"/>
      <c r="AA124" s="151"/>
      <c r="AB124" s="151"/>
      <c r="AC124" s="151"/>
      <c r="AD124" s="151"/>
      <c r="AE124" s="151"/>
      <c r="AF124" s="151"/>
      <c r="AG124" s="151" t="s">
        <v>127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3" x14ac:dyDescent="0.2">
      <c r="A125" s="158"/>
      <c r="B125" s="159"/>
      <c r="C125" s="182" t="s">
        <v>203</v>
      </c>
      <c r="D125" s="162"/>
      <c r="E125" s="163">
        <v>-1.95</v>
      </c>
      <c r="F125" s="161"/>
      <c r="G125" s="192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86"/>
      <c r="AA125" s="151"/>
      <c r="AB125" s="151"/>
      <c r="AC125" s="151"/>
      <c r="AD125" s="151"/>
      <c r="AE125" s="151"/>
      <c r="AF125" s="151"/>
      <c r="AG125" s="151" t="s">
        <v>127</v>
      </c>
      <c r="AH125" s="151">
        <v>5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3" x14ac:dyDescent="0.2">
      <c r="A126" s="158"/>
      <c r="B126" s="159"/>
      <c r="C126" s="182" t="s">
        <v>204</v>
      </c>
      <c r="D126" s="162"/>
      <c r="E126" s="163">
        <v>24</v>
      </c>
      <c r="F126" s="161"/>
      <c r="G126" s="192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86"/>
      <c r="AA126" s="151"/>
      <c r="AB126" s="151"/>
      <c r="AC126" s="151"/>
      <c r="AD126" s="151"/>
      <c r="AE126" s="151"/>
      <c r="AF126" s="151"/>
      <c r="AG126" s="151" t="s">
        <v>127</v>
      </c>
      <c r="AH126" s="151">
        <v>5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">
      <c r="A127" s="158"/>
      <c r="B127" s="159"/>
      <c r="C127" s="273"/>
      <c r="D127" s="274"/>
      <c r="E127" s="274"/>
      <c r="F127" s="274"/>
      <c r="G127" s="274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86"/>
      <c r="AA127" s="151"/>
      <c r="AB127" s="151"/>
      <c r="AC127" s="151"/>
      <c r="AD127" s="151"/>
      <c r="AE127" s="151"/>
      <c r="AF127" s="151"/>
      <c r="AG127" s="151" t="s">
        <v>130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33.75" outlineLevel="1" x14ac:dyDescent="0.2">
      <c r="A128" s="172">
        <v>23</v>
      </c>
      <c r="B128" s="173" t="s">
        <v>220</v>
      </c>
      <c r="C128" s="181" t="s">
        <v>221</v>
      </c>
      <c r="D128" s="174" t="s">
        <v>199</v>
      </c>
      <c r="E128" s="175">
        <v>5</v>
      </c>
      <c r="F128" s="176"/>
      <c r="G128" s="191">
        <f>ROUND(E128*F128,2)</f>
        <v>0</v>
      </c>
      <c r="H128" s="176"/>
      <c r="I128" s="177">
        <f>ROUND(E128*H128,2)</f>
        <v>0</v>
      </c>
      <c r="J128" s="176"/>
      <c r="K128" s="177">
        <f>ROUND(E128*J128,2)</f>
        <v>0</v>
      </c>
      <c r="L128" s="177">
        <v>21</v>
      </c>
      <c r="M128" s="177">
        <f>G128*(1+L128/100)</f>
        <v>0</v>
      </c>
      <c r="N128" s="175">
        <v>0</v>
      </c>
      <c r="O128" s="175">
        <f>ROUND(E128*N128,2)</f>
        <v>0</v>
      </c>
      <c r="P128" s="175">
        <v>0</v>
      </c>
      <c r="Q128" s="175">
        <f>ROUND(E128*P128,2)</f>
        <v>0</v>
      </c>
      <c r="R128" s="177" t="s">
        <v>200</v>
      </c>
      <c r="S128" s="177" t="s">
        <v>120</v>
      </c>
      <c r="T128" s="178" t="s">
        <v>120</v>
      </c>
      <c r="U128" s="161">
        <v>4.2999999999999997E-2</v>
      </c>
      <c r="V128" s="161">
        <f>ROUND(E128*U128,2)</f>
        <v>0.22</v>
      </c>
      <c r="W128" s="161"/>
      <c r="X128" s="161" t="s">
        <v>121</v>
      </c>
      <c r="Y128" s="161" t="s">
        <v>122</v>
      </c>
      <c r="Z128" s="186"/>
      <c r="AA128" s="151"/>
      <c r="AB128" s="151"/>
      <c r="AC128" s="151"/>
      <c r="AD128" s="151"/>
      <c r="AE128" s="151"/>
      <c r="AF128" s="151"/>
      <c r="AG128" s="151" t="s">
        <v>123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">
      <c r="A129" s="158"/>
      <c r="B129" s="159"/>
      <c r="C129" s="271" t="s">
        <v>222</v>
      </c>
      <c r="D129" s="272"/>
      <c r="E129" s="272"/>
      <c r="F129" s="272"/>
      <c r="G129" s="272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86"/>
      <c r="AA129" s="151"/>
      <c r="AB129" s="151"/>
      <c r="AC129" s="151"/>
      <c r="AD129" s="151"/>
      <c r="AE129" s="151"/>
      <c r="AF129" s="151"/>
      <c r="AG129" s="151" t="s">
        <v>125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2" x14ac:dyDescent="0.2">
      <c r="A130" s="158"/>
      <c r="B130" s="159"/>
      <c r="C130" s="182" t="s">
        <v>223</v>
      </c>
      <c r="D130" s="162"/>
      <c r="E130" s="163">
        <v>5</v>
      </c>
      <c r="F130" s="161"/>
      <c r="G130" s="192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86"/>
      <c r="AA130" s="151"/>
      <c r="AB130" s="151"/>
      <c r="AC130" s="151"/>
      <c r="AD130" s="151"/>
      <c r="AE130" s="151"/>
      <c r="AF130" s="151"/>
      <c r="AG130" s="151" t="s">
        <v>127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3" x14ac:dyDescent="0.2">
      <c r="A131" s="158"/>
      <c r="B131" s="159"/>
      <c r="C131" s="182" t="s">
        <v>214</v>
      </c>
      <c r="D131" s="162"/>
      <c r="E131" s="163"/>
      <c r="F131" s="161"/>
      <c r="G131" s="192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86"/>
      <c r="AA131" s="151"/>
      <c r="AB131" s="151"/>
      <c r="AC131" s="151"/>
      <c r="AD131" s="151"/>
      <c r="AE131" s="151"/>
      <c r="AF131" s="151"/>
      <c r="AG131" s="151" t="s">
        <v>127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2" x14ac:dyDescent="0.2">
      <c r="A132" s="158"/>
      <c r="B132" s="159"/>
      <c r="C132" s="273"/>
      <c r="D132" s="274"/>
      <c r="E132" s="274"/>
      <c r="F132" s="274"/>
      <c r="G132" s="274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86"/>
      <c r="AA132" s="151"/>
      <c r="AB132" s="151"/>
      <c r="AC132" s="151"/>
      <c r="AD132" s="151"/>
      <c r="AE132" s="151"/>
      <c r="AF132" s="151"/>
      <c r="AG132" s="151" t="s">
        <v>130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72">
        <v>24</v>
      </c>
      <c r="B133" s="173" t="s">
        <v>224</v>
      </c>
      <c r="C133" s="181" t="s">
        <v>225</v>
      </c>
      <c r="D133" s="174" t="s">
        <v>199</v>
      </c>
      <c r="E133" s="175">
        <v>27.11</v>
      </c>
      <c r="F133" s="176"/>
      <c r="G133" s="191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0</v>
      </c>
      <c r="O133" s="175">
        <f>ROUND(E133*N133,2)</f>
        <v>0</v>
      </c>
      <c r="P133" s="175">
        <v>0</v>
      </c>
      <c r="Q133" s="175">
        <f>ROUND(E133*P133,2)</f>
        <v>0</v>
      </c>
      <c r="R133" s="177" t="s">
        <v>200</v>
      </c>
      <c r="S133" s="177" t="s">
        <v>120</v>
      </c>
      <c r="T133" s="178" t="s">
        <v>120</v>
      </c>
      <c r="U133" s="161">
        <v>8.9999999999999993E-3</v>
      </c>
      <c r="V133" s="161">
        <f>ROUND(E133*U133,2)</f>
        <v>0.24</v>
      </c>
      <c r="W133" s="161"/>
      <c r="X133" s="161" t="s">
        <v>121</v>
      </c>
      <c r="Y133" s="161" t="s">
        <v>122</v>
      </c>
      <c r="Z133" s="186"/>
      <c r="AA133" s="151"/>
      <c r="AB133" s="151"/>
      <c r="AC133" s="151"/>
      <c r="AD133" s="151"/>
      <c r="AE133" s="151"/>
      <c r="AF133" s="151"/>
      <c r="AG133" s="151" t="s">
        <v>123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2" x14ac:dyDescent="0.2">
      <c r="A134" s="158"/>
      <c r="B134" s="159"/>
      <c r="C134" s="182" t="s">
        <v>226</v>
      </c>
      <c r="D134" s="162"/>
      <c r="E134" s="163">
        <v>27.11</v>
      </c>
      <c r="F134" s="161"/>
      <c r="G134" s="192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61"/>
      <c r="Z134" s="186"/>
      <c r="AA134" s="151"/>
      <c r="AB134" s="151"/>
      <c r="AC134" s="151"/>
      <c r="AD134" s="151"/>
      <c r="AE134" s="151"/>
      <c r="AF134" s="151"/>
      <c r="AG134" s="151" t="s">
        <v>127</v>
      </c>
      <c r="AH134" s="151">
        <v>5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2" x14ac:dyDescent="0.2">
      <c r="A135" s="158"/>
      <c r="B135" s="159"/>
      <c r="C135" s="273"/>
      <c r="D135" s="274"/>
      <c r="E135" s="274"/>
      <c r="F135" s="274"/>
      <c r="G135" s="274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86"/>
      <c r="AA135" s="151"/>
      <c r="AB135" s="151"/>
      <c r="AC135" s="151"/>
      <c r="AD135" s="151"/>
      <c r="AE135" s="151"/>
      <c r="AF135" s="151"/>
      <c r="AG135" s="151" t="s">
        <v>130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2">
        <v>25</v>
      </c>
      <c r="B136" s="173" t="s">
        <v>227</v>
      </c>
      <c r="C136" s="181" t="s">
        <v>228</v>
      </c>
      <c r="D136" s="174" t="s">
        <v>118</v>
      </c>
      <c r="E136" s="175">
        <v>182.17500000000001</v>
      </c>
      <c r="F136" s="176"/>
      <c r="G136" s="191">
        <f>ROUND(E136*F136,2)</f>
        <v>0</v>
      </c>
      <c r="H136" s="176"/>
      <c r="I136" s="177">
        <f>ROUND(E136*H136,2)</f>
        <v>0</v>
      </c>
      <c r="J136" s="176"/>
      <c r="K136" s="177">
        <f>ROUND(E136*J136,2)</f>
        <v>0</v>
      </c>
      <c r="L136" s="177">
        <v>21</v>
      </c>
      <c r="M136" s="177">
        <f>G136*(1+L136/100)</f>
        <v>0</v>
      </c>
      <c r="N136" s="175">
        <v>0</v>
      </c>
      <c r="O136" s="175">
        <f>ROUND(E136*N136,2)</f>
        <v>0</v>
      </c>
      <c r="P136" s="175">
        <v>0</v>
      </c>
      <c r="Q136" s="175">
        <f>ROUND(E136*P136,2)</f>
        <v>0</v>
      </c>
      <c r="R136" s="177" t="s">
        <v>200</v>
      </c>
      <c r="S136" s="177" t="s">
        <v>120</v>
      </c>
      <c r="T136" s="178" t="s">
        <v>120</v>
      </c>
      <c r="U136" s="161">
        <v>1.7999999999999999E-2</v>
      </c>
      <c r="V136" s="161">
        <f>ROUND(E136*U136,2)</f>
        <v>3.28</v>
      </c>
      <c r="W136" s="161"/>
      <c r="X136" s="161" t="s">
        <v>121</v>
      </c>
      <c r="Y136" s="161" t="s">
        <v>122</v>
      </c>
      <c r="Z136" s="186"/>
      <c r="AA136" s="151"/>
      <c r="AB136" s="151"/>
      <c r="AC136" s="151"/>
      <c r="AD136" s="151"/>
      <c r="AE136" s="151"/>
      <c r="AF136" s="151"/>
      <c r="AG136" s="151" t="s">
        <v>123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">
      <c r="A137" s="158"/>
      <c r="B137" s="159"/>
      <c r="C137" s="271" t="s">
        <v>229</v>
      </c>
      <c r="D137" s="272"/>
      <c r="E137" s="272"/>
      <c r="F137" s="272"/>
      <c r="G137" s="272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86"/>
      <c r="AA137" s="151"/>
      <c r="AB137" s="151"/>
      <c r="AC137" s="151"/>
      <c r="AD137" s="151"/>
      <c r="AE137" s="151"/>
      <c r="AF137" s="151"/>
      <c r="AG137" s="151" t="s">
        <v>125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82" t="s">
        <v>230</v>
      </c>
      <c r="D138" s="162"/>
      <c r="E138" s="163">
        <v>52.5</v>
      </c>
      <c r="F138" s="161"/>
      <c r="G138" s="192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86"/>
      <c r="AA138" s="151"/>
      <c r="AB138" s="151"/>
      <c r="AC138" s="151"/>
      <c r="AD138" s="151"/>
      <c r="AE138" s="151"/>
      <c r="AF138" s="151"/>
      <c r="AG138" s="151" t="s">
        <v>127</v>
      </c>
      <c r="AH138" s="151">
        <v>5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3" x14ac:dyDescent="0.2">
      <c r="A139" s="158"/>
      <c r="B139" s="159"/>
      <c r="C139" s="182" t="s">
        <v>231</v>
      </c>
      <c r="D139" s="162"/>
      <c r="E139" s="163">
        <v>117.075</v>
      </c>
      <c r="F139" s="161"/>
      <c r="G139" s="192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86"/>
      <c r="AA139" s="151"/>
      <c r="AB139" s="151"/>
      <c r="AC139" s="151"/>
      <c r="AD139" s="151"/>
      <c r="AE139" s="151"/>
      <c r="AF139" s="151"/>
      <c r="AG139" s="151" t="s">
        <v>127</v>
      </c>
      <c r="AH139" s="151">
        <v>5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3" x14ac:dyDescent="0.2">
      <c r="A140" s="158"/>
      <c r="B140" s="159"/>
      <c r="C140" s="182" t="s">
        <v>232</v>
      </c>
      <c r="D140" s="162"/>
      <c r="E140" s="163">
        <v>12.6</v>
      </c>
      <c r="F140" s="161"/>
      <c r="G140" s="192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86"/>
      <c r="AA140" s="151"/>
      <c r="AB140" s="151"/>
      <c r="AC140" s="151"/>
      <c r="AD140" s="151"/>
      <c r="AE140" s="151"/>
      <c r="AF140" s="151"/>
      <c r="AG140" s="151" t="s">
        <v>127</v>
      </c>
      <c r="AH140" s="151">
        <v>5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2" x14ac:dyDescent="0.2">
      <c r="A141" s="158"/>
      <c r="B141" s="159"/>
      <c r="C141" s="273"/>
      <c r="D141" s="274"/>
      <c r="E141" s="274"/>
      <c r="F141" s="274"/>
      <c r="G141" s="274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86"/>
      <c r="AA141" s="151"/>
      <c r="AB141" s="151"/>
      <c r="AC141" s="151"/>
      <c r="AD141" s="151"/>
      <c r="AE141" s="151"/>
      <c r="AF141" s="151"/>
      <c r="AG141" s="151" t="s">
        <v>130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72">
        <v>26</v>
      </c>
      <c r="B142" s="173" t="s">
        <v>233</v>
      </c>
      <c r="C142" s="181" t="s">
        <v>234</v>
      </c>
      <c r="D142" s="174" t="s">
        <v>199</v>
      </c>
      <c r="E142" s="175">
        <v>27.11</v>
      </c>
      <c r="F142" s="176"/>
      <c r="G142" s="191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75">
        <v>0</v>
      </c>
      <c r="O142" s="175">
        <f>ROUND(E142*N142,2)</f>
        <v>0</v>
      </c>
      <c r="P142" s="175">
        <v>0</v>
      </c>
      <c r="Q142" s="175">
        <f>ROUND(E142*P142,2)</f>
        <v>0</v>
      </c>
      <c r="R142" s="177" t="s">
        <v>200</v>
      </c>
      <c r="S142" s="177" t="s">
        <v>120</v>
      </c>
      <c r="T142" s="178" t="s">
        <v>120</v>
      </c>
      <c r="U142" s="161">
        <v>0</v>
      </c>
      <c r="V142" s="161">
        <f>ROUND(E142*U142,2)</f>
        <v>0</v>
      </c>
      <c r="W142" s="161"/>
      <c r="X142" s="161" t="s">
        <v>121</v>
      </c>
      <c r="Y142" s="161" t="s">
        <v>122</v>
      </c>
      <c r="Z142" s="186"/>
      <c r="AA142" s="151"/>
      <c r="AB142" s="151"/>
      <c r="AC142" s="151"/>
      <c r="AD142" s="151"/>
      <c r="AE142" s="151"/>
      <c r="AF142" s="151"/>
      <c r="AG142" s="151" t="s">
        <v>123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">
      <c r="A143" s="158"/>
      <c r="B143" s="159"/>
      <c r="C143" s="182" t="s">
        <v>226</v>
      </c>
      <c r="D143" s="162"/>
      <c r="E143" s="163">
        <v>27.11</v>
      </c>
      <c r="F143" s="161"/>
      <c r="G143" s="192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61"/>
      <c r="Z143" s="186"/>
      <c r="AA143" s="151"/>
      <c r="AB143" s="151"/>
      <c r="AC143" s="151"/>
      <c r="AD143" s="151"/>
      <c r="AE143" s="151"/>
      <c r="AF143" s="151"/>
      <c r="AG143" s="151" t="s">
        <v>127</v>
      </c>
      <c r="AH143" s="151">
        <v>5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273"/>
      <c r="D144" s="274"/>
      <c r="E144" s="274"/>
      <c r="F144" s="274"/>
      <c r="G144" s="274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86"/>
      <c r="AA144" s="151"/>
      <c r="AB144" s="151"/>
      <c r="AC144" s="151"/>
      <c r="AD144" s="151"/>
      <c r="AE144" s="151"/>
      <c r="AF144" s="151"/>
      <c r="AG144" s="151" t="s">
        <v>130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72">
        <v>27</v>
      </c>
      <c r="B145" s="173" t="s">
        <v>235</v>
      </c>
      <c r="C145" s="181" t="s">
        <v>236</v>
      </c>
      <c r="D145" s="174" t="s">
        <v>199</v>
      </c>
      <c r="E145" s="175">
        <v>1.95</v>
      </c>
      <c r="F145" s="176"/>
      <c r="G145" s="191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0</v>
      </c>
      <c r="O145" s="175">
        <f>ROUND(E145*N145,2)</f>
        <v>0</v>
      </c>
      <c r="P145" s="175">
        <v>0</v>
      </c>
      <c r="Q145" s="175">
        <f>ROUND(E145*P145,2)</f>
        <v>0</v>
      </c>
      <c r="R145" s="177" t="s">
        <v>237</v>
      </c>
      <c r="S145" s="177" t="s">
        <v>120</v>
      </c>
      <c r="T145" s="178" t="s">
        <v>120</v>
      </c>
      <c r="U145" s="161">
        <v>0</v>
      </c>
      <c r="V145" s="161">
        <f>ROUND(E145*U145,2)</f>
        <v>0</v>
      </c>
      <c r="W145" s="161"/>
      <c r="X145" s="161" t="s">
        <v>238</v>
      </c>
      <c r="Y145" s="161" t="s">
        <v>122</v>
      </c>
      <c r="Z145" s="186"/>
      <c r="AA145" s="151"/>
      <c r="AB145" s="151"/>
      <c r="AC145" s="151"/>
      <c r="AD145" s="151"/>
      <c r="AE145" s="151"/>
      <c r="AF145" s="151"/>
      <c r="AG145" s="151" t="s">
        <v>239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2" x14ac:dyDescent="0.2">
      <c r="A146" s="158"/>
      <c r="B146" s="159"/>
      <c r="C146" s="271" t="s">
        <v>240</v>
      </c>
      <c r="D146" s="272"/>
      <c r="E146" s="272"/>
      <c r="F146" s="272"/>
      <c r="G146" s="272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86"/>
      <c r="AA146" s="151"/>
      <c r="AB146" s="151"/>
      <c r="AC146" s="151"/>
      <c r="AD146" s="151"/>
      <c r="AE146" s="151"/>
      <c r="AF146" s="151"/>
      <c r="AG146" s="151" t="s">
        <v>125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79" t="str">
        <f>C146</f>
        <v>popř. lesní půdy s naložením, vodorovným přemístěním a složením na hromady nebo se zpětným přemístěním a rozprostřením.</v>
      </c>
      <c r="BB146" s="151"/>
      <c r="BC146" s="151"/>
      <c r="BD146" s="151"/>
      <c r="BE146" s="151"/>
      <c r="BF146" s="151"/>
      <c r="BG146" s="151"/>
      <c r="BH146" s="151"/>
    </row>
    <row r="147" spans="1:60" outlineLevel="2" x14ac:dyDescent="0.2">
      <c r="A147" s="158"/>
      <c r="B147" s="159"/>
      <c r="C147" s="182" t="s">
        <v>241</v>
      </c>
      <c r="D147" s="162"/>
      <c r="E147" s="163">
        <v>1.95</v>
      </c>
      <c r="F147" s="161"/>
      <c r="G147" s="192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86"/>
      <c r="AA147" s="151"/>
      <c r="AB147" s="151"/>
      <c r="AC147" s="151"/>
      <c r="AD147" s="151"/>
      <c r="AE147" s="151"/>
      <c r="AF147" s="151"/>
      <c r="AG147" s="151" t="s">
        <v>127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">
      <c r="A148" s="158"/>
      <c r="B148" s="159"/>
      <c r="C148" s="182" t="s">
        <v>214</v>
      </c>
      <c r="D148" s="162"/>
      <c r="E148" s="163"/>
      <c r="F148" s="161"/>
      <c r="G148" s="192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86"/>
      <c r="AA148" s="151"/>
      <c r="AB148" s="151"/>
      <c r="AC148" s="151"/>
      <c r="AD148" s="151"/>
      <c r="AE148" s="151"/>
      <c r="AF148" s="151"/>
      <c r="AG148" s="151" t="s">
        <v>127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2" x14ac:dyDescent="0.2">
      <c r="A149" s="158"/>
      <c r="B149" s="159"/>
      <c r="C149" s="273"/>
      <c r="D149" s="274"/>
      <c r="E149" s="274"/>
      <c r="F149" s="274"/>
      <c r="G149" s="274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86"/>
      <c r="AA149" s="151"/>
      <c r="AB149" s="151"/>
      <c r="AC149" s="151"/>
      <c r="AD149" s="151"/>
      <c r="AE149" s="151"/>
      <c r="AF149" s="151"/>
      <c r="AG149" s="151" t="s">
        <v>130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2">
        <v>28</v>
      </c>
      <c r="B150" s="173" t="s">
        <v>242</v>
      </c>
      <c r="C150" s="181" t="s">
        <v>243</v>
      </c>
      <c r="D150" s="174" t="s">
        <v>199</v>
      </c>
      <c r="E150" s="175">
        <v>23.74</v>
      </c>
      <c r="F150" s="176"/>
      <c r="G150" s="191">
        <f>ROUND(E150*F150,2)</f>
        <v>0</v>
      </c>
      <c r="H150" s="176"/>
      <c r="I150" s="177">
        <f>ROUND(E150*H150,2)</f>
        <v>0</v>
      </c>
      <c r="J150" s="176"/>
      <c r="K150" s="177">
        <f>ROUND(E150*J150,2)</f>
        <v>0</v>
      </c>
      <c r="L150" s="177">
        <v>21</v>
      </c>
      <c r="M150" s="177">
        <f>G150*(1+L150/100)</f>
        <v>0</v>
      </c>
      <c r="N150" s="175">
        <v>0</v>
      </c>
      <c r="O150" s="175">
        <f>ROUND(E150*N150,2)</f>
        <v>0</v>
      </c>
      <c r="P150" s="175">
        <v>0</v>
      </c>
      <c r="Q150" s="175">
        <f>ROUND(E150*P150,2)</f>
        <v>0</v>
      </c>
      <c r="R150" s="177" t="s">
        <v>237</v>
      </c>
      <c r="S150" s="177" t="s">
        <v>120</v>
      </c>
      <c r="T150" s="178" t="s">
        <v>120</v>
      </c>
      <c r="U150" s="161">
        <v>0</v>
      </c>
      <c r="V150" s="161">
        <f>ROUND(E150*U150,2)</f>
        <v>0</v>
      </c>
      <c r="W150" s="161"/>
      <c r="X150" s="161" t="s">
        <v>238</v>
      </c>
      <c r="Y150" s="161" t="s">
        <v>122</v>
      </c>
      <c r="Z150" s="186"/>
      <c r="AA150" s="151"/>
      <c r="AB150" s="151"/>
      <c r="AC150" s="151"/>
      <c r="AD150" s="151"/>
      <c r="AE150" s="151"/>
      <c r="AF150" s="151"/>
      <c r="AG150" s="151" t="s">
        <v>239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2" x14ac:dyDescent="0.2">
      <c r="A151" s="158"/>
      <c r="B151" s="159"/>
      <c r="C151" s="271" t="s">
        <v>244</v>
      </c>
      <c r="D151" s="272"/>
      <c r="E151" s="272"/>
      <c r="F151" s="272"/>
      <c r="G151" s="272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86"/>
      <c r="AA151" s="151"/>
      <c r="AB151" s="151"/>
      <c r="AC151" s="151"/>
      <c r="AD151" s="151"/>
      <c r="AE151" s="151"/>
      <c r="AF151" s="151"/>
      <c r="AG151" s="151" t="s">
        <v>125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182" t="s">
        <v>245</v>
      </c>
      <c r="D152" s="162"/>
      <c r="E152" s="163">
        <v>1</v>
      </c>
      <c r="F152" s="161"/>
      <c r="G152" s="192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86"/>
      <c r="AA152" s="151"/>
      <c r="AB152" s="151"/>
      <c r="AC152" s="151"/>
      <c r="AD152" s="151"/>
      <c r="AE152" s="151"/>
      <c r="AF152" s="151"/>
      <c r="AG152" s="151" t="s">
        <v>127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3" x14ac:dyDescent="0.2">
      <c r="A153" s="158"/>
      <c r="B153" s="159"/>
      <c r="C153" s="182" t="s">
        <v>246</v>
      </c>
      <c r="D153" s="162"/>
      <c r="E153" s="163">
        <v>3.84</v>
      </c>
      <c r="F153" s="161"/>
      <c r="G153" s="192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86"/>
      <c r="AA153" s="151"/>
      <c r="AB153" s="151"/>
      <c r="AC153" s="151"/>
      <c r="AD153" s="151"/>
      <c r="AE153" s="151"/>
      <c r="AF153" s="151"/>
      <c r="AG153" s="151" t="s">
        <v>127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3" x14ac:dyDescent="0.2">
      <c r="A154" s="158"/>
      <c r="B154" s="159"/>
      <c r="C154" s="182" t="s">
        <v>247</v>
      </c>
      <c r="D154" s="162"/>
      <c r="E154" s="163">
        <v>18.899999999999999</v>
      </c>
      <c r="F154" s="161"/>
      <c r="G154" s="192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86"/>
      <c r="AA154" s="151"/>
      <c r="AB154" s="151"/>
      <c r="AC154" s="151"/>
      <c r="AD154" s="151"/>
      <c r="AE154" s="151"/>
      <c r="AF154" s="151"/>
      <c r="AG154" s="151" t="s">
        <v>127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3" x14ac:dyDescent="0.2">
      <c r="A155" s="158"/>
      <c r="B155" s="159"/>
      <c r="C155" s="182" t="s">
        <v>214</v>
      </c>
      <c r="D155" s="162"/>
      <c r="E155" s="163"/>
      <c r="F155" s="161"/>
      <c r="G155" s="192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86"/>
      <c r="AA155" s="151"/>
      <c r="AB155" s="151"/>
      <c r="AC155" s="151"/>
      <c r="AD155" s="151"/>
      <c r="AE155" s="151"/>
      <c r="AF155" s="151"/>
      <c r="AG155" s="151" t="s">
        <v>127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273"/>
      <c r="D156" s="274"/>
      <c r="E156" s="274"/>
      <c r="F156" s="274"/>
      <c r="G156" s="274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86"/>
      <c r="AA156" s="151"/>
      <c r="AB156" s="151"/>
      <c r="AC156" s="151"/>
      <c r="AD156" s="151"/>
      <c r="AE156" s="151"/>
      <c r="AF156" s="151"/>
      <c r="AG156" s="151" t="s">
        <v>130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72">
        <v>29</v>
      </c>
      <c r="B157" s="173" t="s">
        <v>248</v>
      </c>
      <c r="C157" s="181" t="s">
        <v>477</v>
      </c>
      <c r="D157" s="174" t="s">
        <v>118</v>
      </c>
      <c r="E157" s="175">
        <v>160</v>
      </c>
      <c r="F157" s="176"/>
      <c r="G157" s="191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5">
        <v>3.0000000000000001E-5</v>
      </c>
      <c r="O157" s="175">
        <f>ROUND(E157*N157,2)</f>
        <v>0</v>
      </c>
      <c r="P157" s="175">
        <v>0</v>
      </c>
      <c r="Q157" s="175">
        <f>ROUND(E157*P157,2)</f>
        <v>0</v>
      </c>
      <c r="R157" s="177" t="s">
        <v>237</v>
      </c>
      <c r="S157" s="177" t="s">
        <v>120</v>
      </c>
      <c r="T157" s="178" t="s">
        <v>120</v>
      </c>
      <c r="U157" s="161">
        <v>0</v>
      </c>
      <c r="V157" s="161">
        <f>ROUND(E157*U157,2)</f>
        <v>0</v>
      </c>
      <c r="W157" s="161"/>
      <c r="X157" s="161" t="s">
        <v>238</v>
      </c>
      <c r="Y157" s="161" t="s">
        <v>122</v>
      </c>
      <c r="Z157" s="186"/>
      <c r="AA157" s="151"/>
      <c r="AB157" s="151"/>
      <c r="AC157" s="151"/>
      <c r="AD157" s="151"/>
      <c r="AE157" s="151"/>
      <c r="AF157" s="151"/>
      <c r="AG157" s="151" t="s">
        <v>239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2" x14ac:dyDescent="0.2">
      <c r="A158" s="158"/>
      <c r="B158" s="159"/>
      <c r="C158" s="271" t="s">
        <v>249</v>
      </c>
      <c r="D158" s="272"/>
      <c r="E158" s="272"/>
      <c r="F158" s="272"/>
      <c r="G158" s="272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86"/>
      <c r="AA158" s="151"/>
      <c r="AB158" s="151"/>
      <c r="AC158" s="151"/>
      <c r="AD158" s="151"/>
      <c r="AE158" s="151"/>
      <c r="AF158" s="151"/>
      <c r="AG158" s="151" t="s">
        <v>125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79" t="str">
        <f>C158</f>
        <v>vč. urovnání ornice, naložení na skládce, vodorovným přemístěním ornice na místo rozprostření, založení trávníku osetím a dodávky travního semene.</v>
      </c>
      <c r="BB158" s="151"/>
      <c r="BC158" s="151"/>
      <c r="BD158" s="151"/>
      <c r="BE158" s="151"/>
      <c r="BF158" s="151"/>
      <c r="BG158" s="151"/>
      <c r="BH158" s="151"/>
    </row>
    <row r="159" spans="1:60" outlineLevel="2" x14ac:dyDescent="0.2">
      <c r="A159" s="158"/>
      <c r="B159" s="159"/>
      <c r="C159" s="277" t="s">
        <v>250</v>
      </c>
      <c r="D159" s="278"/>
      <c r="E159" s="278"/>
      <c r="F159" s="278"/>
      <c r="G159" s="278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86"/>
      <c r="AA159" s="151"/>
      <c r="AB159" s="151"/>
      <c r="AC159" s="151"/>
      <c r="AD159" s="151"/>
      <c r="AE159" s="151"/>
      <c r="AF159" s="151"/>
      <c r="AG159" s="151" t="s">
        <v>165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2" x14ac:dyDescent="0.2">
      <c r="A160" s="158"/>
      <c r="B160" s="159"/>
      <c r="C160" s="182" t="s">
        <v>251</v>
      </c>
      <c r="D160" s="162"/>
      <c r="E160" s="163">
        <v>160</v>
      </c>
      <c r="F160" s="161"/>
      <c r="G160" s="192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86"/>
      <c r="AA160" s="151"/>
      <c r="AB160" s="151"/>
      <c r="AC160" s="151"/>
      <c r="AD160" s="151"/>
      <c r="AE160" s="151"/>
      <c r="AF160" s="151"/>
      <c r="AG160" s="151" t="s">
        <v>127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3" x14ac:dyDescent="0.2">
      <c r="A161" s="158"/>
      <c r="B161" s="159"/>
      <c r="C161" s="182" t="s">
        <v>214</v>
      </c>
      <c r="D161" s="162"/>
      <c r="E161" s="163"/>
      <c r="F161" s="161"/>
      <c r="G161" s="192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86"/>
      <c r="AA161" s="151"/>
      <c r="AB161" s="151"/>
      <c r="AC161" s="151"/>
      <c r="AD161" s="151"/>
      <c r="AE161" s="151"/>
      <c r="AF161" s="151"/>
      <c r="AG161" s="151" t="s">
        <v>127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273"/>
      <c r="D162" s="274"/>
      <c r="E162" s="274"/>
      <c r="F162" s="274"/>
      <c r="G162" s="274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86"/>
      <c r="AA162" s="151"/>
      <c r="AB162" s="151"/>
      <c r="AC162" s="151"/>
      <c r="AD162" s="151"/>
      <c r="AE162" s="151"/>
      <c r="AF162" s="151"/>
      <c r="AG162" s="151" t="s">
        <v>130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2">
        <v>30</v>
      </c>
      <c r="B163" s="173" t="s">
        <v>252</v>
      </c>
      <c r="C163" s="181" t="s">
        <v>253</v>
      </c>
      <c r="D163" s="174" t="s">
        <v>152</v>
      </c>
      <c r="E163" s="175">
        <v>33.075000000000003</v>
      </c>
      <c r="F163" s="176"/>
      <c r="G163" s="191">
        <f>ROUND(E163*F163,2)</f>
        <v>0</v>
      </c>
      <c r="H163" s="176"/>
      <c r="I163" s="177">
        <f>ROUND(E163*H163,2)</f>
        <v>0</v>
      </c>
      <c r="J163" s="176"/>
      <c r="K163" s="177">
        <f>ROUND(E163*J163,2)</f>
        <v>0</v>
      </c>
      <c r="L163" s="177">
        <v>21</v>
      </c>
      <c r="M163" s="177">
        <f>G163*(1+L163/100)</f>
        <v>0</v>
      </c>
      <c r="N163" s="175">
        <v>1</v>
      </c>
      <c r="O163" s="175">
        <f>ROUND(E163*N163,2)</f>
        <v>33.08</v>
      </c>
      <c r="P163" s="175">
        <v>0</v>
      </c>
      <c r="Q163" s="175">
        <f>ROUND(E163*P163,2)</f>
        <v>0</v>
      </c>
      <c r="R163" s="177" t="s">
        <v>254</v>
      </c>
      <c r="S163" s="177" t="s">
        <v>120</v>
      </c>
      <c r="T163" s="178" t="s">
        <v>120</v>
      </c>
      <c r="U163" s="161">
        <v>0</v>
      </c>
      <c r="V163" s="161">
        <f>ROUND(E163*U163,2)</f>
        <v>0</v>
      </c>
      <c r="W163" s="161"/>
      <c r="X163" s="161" t="s">
        <v>255</v>
      </c>
      <c r="Y163" s="161" t="s">
        <v>122</v>
      </c>
      <c r="Z163" s="186"/>
      <c r="AA163" s="151"/>
      <c r="AB163" s="151"/>
      <c r="AC163" s="151"/>
      <c r="AD163" s="151"/>
      <c r="AE163" s="151"/>
      <c r="AF163" s="151"/>
      <c r="AG163" s="151" t="s">
        <v>256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2" x14ac:dyDescent="0.2">
      <c r="A164" s="158"/>
      <c r="B164" s="159"/>
      <c r="C164" s="182" t="s">
        <v>257</v>
      </c>
      <c r="D164" s="162"/>
      <c r="E164" s="163">
        <v>33.075000000000003</v>
      </c>
      <c r="F164" s="161"/>
      <c r="G164" s="192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86"/>
      <c r="AA164" s="151"/>
      <c r="AB164" s="151"/>
      <c r="AC164" s="151"/>
      <c r="AD164" s="151"/>
      <c r="AE164" s="151"/>
      <c r="AF164" s="151"/>
      <c r="AG164" s="151" t="s">
        <v>127</v>
      </c>
      <c r="AH164" s="151">
        <v>5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2" x14ac:dyDescent="0.2">
      <c r="A165" s="158"/>
      <c r="B165" s="159"/>
      <c r="C165" s="273"/>
      <c r="D165" s="274"/>
      <c r="E165" s="274"/>
      <c r="F165" s="274"/>
      <c r="G165" s="274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61"/>
      <c r="Z165" s="186"/>
      <c r="AA165" s="151"/>
      <c r="AB165" s="151"/>
      <c r="AC165" s="151"/>
      <c r="AD165" s="151"/>
      <c r="AE165" s="151"/>
      <c r="AF165" s="151"/>
      <c r="AG165" s="151" t="s">
        <v>130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x14ac:dyDescent="0.2">
      <c r="A166" s="165" t="s">
        <v>114</v>
      </c>
      <c r="B166" s="166" t="s">
        <v>68</v>
      </c>
      <c r="C166" s="180" t="s">
        <v>69</v>
      </c>
      <c r="D166" s="167"/>
      <c r="E166" s="168"/>
      <c r="F166" s="169"/>
      <c r="G166" s="190">
        <f>SUMIF(AG167:AG232,"&lt;&gt;NOR",G167:G232)</f>
        <v>0</v>
      </c>
      <c r="H166" s="169"/>
      <c r="I166" s="169">
        <f>SUM(I167:I232)</f>
        <v>0</v>
      </c>
      <c r="J166" s="169"/>
      <c r="K166" s="169">
        <f>SUM(K167:K232)</f>
        <v>0</v>
      </c>
      <c r="L166" s="169"/>
      <c r="M166" s="169">
        <f>SUM(M167:M232)</f>
        <v>0</v>
      </c>
      <c r="N166" s="168"/>
      <c r="O166" s="168">
        <f>SUM(O167:O232)</f>
        <v>77.100000000000023</v>
      </c>
      <c r="P166" s="168"/>
      <c r="Q166" s="168">
        <f>SUM(Q167:Q232)</f>
        <v>0</v>
      </c>
      <c r="R166" s="169"/>
      <c r="S166" s="169"/>
      <c r="T166" s="170"/>
      <c r="U166" s="164"/>
      <c r="V166" s="164">
        <f>SUM(V167:V232)</f>
        <v>88.06</v>
      </c>
      <c r="W166" s="164"/>
      <c r="X166" s="164"/>
      <c r="Y166" s="164"/>
      <c r="AG166" t="s">
        <v>115</v>
      </c>
    </row>
    <row r="167" spans="1:60" ht="22.5" outlineLevel="1" x14ac:dyDescent="0.2">
      <c r="A167" s="172">
        <v>31</v>
      </c>
      <c r="B167" s="173" t="s">
        <v>258</v>
      </c>
      <c r="C167" s="181" t="s">
        <v>259</v>
      </c>
      <c r="D167" s="174" t="s">
        <v>118</v>
      </c>
      <c r="E167" s="175">
        <v>111.5</v>
      </c>
      <c r="F167" s="176"/>
      <c r="G167" s="191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21</v>
      </c>
      <c r="M167" s="177">
        <f>G167*(1+L167/100)</f>
        <v>0</v>
      </c>
      <c r="N167" s="175">
        <v>0.28799999999999998</v>
      </c>
      <c r="O167" s="175">
        <f>ROUND(E167*N167,2)</f>
        <v>32.11</v>
      </c>
      <c r="P167" s="175">
        <v>0</v>
      </c>
      <c r="Q167" s="175">
        <f>ROUND(E167*P167,2)</f>
        <v>0</v>
      </c>
      <c r="R167" s="177" t="s">
        <v>119</v>
      </c>
      <c r="S167" s="177" t="s">
        <v>120</v>
      </c>
      <c r="T167" s="178" t="s">
        <v>120</v>
      </c>
      <c r="U167" s="161">
        <v>2.3E-2</v>
      </c>
      <c r="V167" s="161">
        <f>ROUND(E167*U167,2)</f>
        <v>2.56</v>
      </c>
      <c r="W167" s="161"/>
      <c r="X167" s="161" t="s">
        <v>121</v>
      </c>
      <c r="Y167" s="161" t="s">
        <v>122</v>
      </c>
      <c r="Z167" s="186"/>
      <c r="AA167" s="151"/>
      <c r="AB167" s="151"/>
      <c r="AC167" s="151"/>
      <c r="AD167" s="151"/>
      <c r="AE167" s="151"/>
      <c r="AF167" s="151"/>
      <c r="AG167" s="151" t="s">
        <v>123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2" x14ac:dyDescent="0.2">
      <c r="A168" s="158"/>
      <c r="B168" s="159"/>
      <c r="C168" s="182" t="s">
        <v>260</v>
      </c>
      <c r="D168" s="162"/>
      <c r="E168" s="163">
        <v>111.5</v>
      </c>
      <c r="F168" s="161"/>
      <c r="G168" s="192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61"/>
      <c r="Z168" s="186"/>
      <c r="AA168" s="151"/>
      <c r="AB168" s="151"/>
      <c r="AC168" s="151"/>
      <c r="AD168" s="151"/>
      <c r="AE168" s="151"/>
      <c r="AF168" s="151"/>
      <c r="AG168" s="151" t="s">
        <v>127</v>
      </c>
      <c r="AH168" s="151">
        <v>5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2" x14ac:dyDescent="0.2">
      <c r="A169" s="158"/>
      <c r="B169" s="159"/>
      <c r="C169" s="273"/>
      <c r="D169" s="274"/>
      <c r="E169" s="274"/>
      <c r="F169" s="274"/>
      <c r="G169" s="274"/>
      <c r="H169" s="161"/>
      <c r="I169" s="161"/>
      <c r="J169" s="161"/>
      <c r="K169" s="161"/>
      <c r="L169" s="161"/>
      <c r="M169" s="161"/>
      <c r="N169" s="160"/>
      <c r="O169" s="160"/>
      <c r="P169" s="160"/>
      <c r="Q169" s="160"/>
      <c r="R169" s="161"/>
      <c r="S169" s="161"/>
      <c r="T169" s="161"/>
      <c r="U169" s="161"/>
      <c r="V169" s="161"/>
      <c r="W169" s="161"/>
      <c r="X169" s="161"/>
      <c r="Y169" s="161"/>
      <c r="Z169" s="186"/>
      <c r="AA169" s="151"/>
      <c r="AB169" s="151"/>
      <c r="AC169" s="151"/>
      <c r="AD169" s="151"/>
      <c r="AE169" s="151"/>
      <c r="AF169" s="151"/>
      <c r="AG169" s="151" t="s">
        <v>130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72">
        <v>32</v>
      </c>
      <c r="B170" s="173" t="s">
        <v>261</v>
      </c>
      <c r="C170" s="181" t="s">
        <v>262</v>
      </c>
      <c r="D170" s="174" t="s">
        <v>118</v>
      </c>
      <c r="E170" s="175">
        <v>50</v>
      </c>
      <c r="F170" s="176"/>
      <c r="G170" s="191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5">
        <v>0.18462999999999999</v>
      </c>
      <c r="O170" s="175">
        <f>ROUND(E170*N170,2)</f>
        <v>9.23</v>
      </c>
      <c r="P170" s="175">
        <v>0</v>
      </c>
      <c r="Q170" s="175">
        <f>ROUND(E170*P170,2)</f>
        <v>0</v>
      </c>
      <c r="R170" s="177" t="s">
        <v>119</v>
      </c>
      <c r="S170" s="177" t="s">
        <v>120</v>
      </c>
      <c r="T170" s="178" t="s">
        <v>120</v>
      </c>
      <c r="U170" s="161">
        <v>6.4000000000000001E-2</v>
      </c>
      <c r="V170" s="161">
        <f>ROUND(E170*U170,2)</f>
        <v>3.2</v>
      </c>
      <c r="W170" s="161"/>
      <c r="X170" s="161" t="s">
        <v>121</v>
      </c>
      <c r="Y170" s="161" t="s">
        <v>122</v>
      </c>
      <c r="Z170" s="186"/>
      <c r="AA170" s="151"/>
      <c r="AB170" s="151"/>
      <c r="AC170" s="151"/>
      <c r="AD170" s="151"/>
      <c r="AE170" s="151"/>
      <c r="AF170" s="151"/>
      <c r="AG170" s="151" t="s">
        <v>123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2" x14ac:dyDescent="0.2">
      <c r="A171" s="158"/>
      <c r="B171" s="159"/>
      <c r="C171" s="271" t="s">
        <v>263</v>
      </c>
      <c r="D171" s="272"/>
      <c r="E171" s="272"/>
      <c r="F171" s="272"/>
      <c r="G171" s="272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86"/>
      <c r="AA171" s="151"/>
      <c r="AB171" s="151"/>
      <c r="AC171" s="151"/>
      <c r="AD171" s="151"/>
      <c r="AE171" s="151"/>
      <c r="AF171" s="151"/>
      <c r="AG171" s="151" t="s">
        <v>125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">
      <c r="A172" s="158"/>
      <c r="B172" s="159"/>
      <c r="C172" s="182" t="s">
        <v>264</v>
      </c>
      <c r="D172" s="162"/>
      <c r="E172" s="163">
        <v>50</v>
      </c>
      <c r="F172" s="161"/>
      <c r="G172" s="192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86"/>
      <c r="AA172" s="151"/>
      <c r="AB172" s="151"/>
      <c r="AC172" s="151"/>
      <c r="AD172" s="151"/>
      <c r="AE172" s="151"/>
      <c r="AF172" s="151"/>
      <c r="AG172" s="151" t="s">
        <v>127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2" x14ac:dyDescent="0.2">
      <c r="A173" s="158"/>
      <c r="B173" s="159"/>
      <c r="C173" s="273"/>
      <c r="D173" s="274"/>
      <c r="E173" s="274"/>
      <c r="F173" s="274"/>
      <c r="G173" s="274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86"/>
      <c r="AA173" s="151"/>
      <c r="AB173" s="151"/>
      <c r="AC173" s="151"/>
      <c r="AD173" s="151"/>
      <c r="AE173" s="151"/>
      <c r="AF173" s="151"/>
      <c r="AG173" s="151" t="s">
        <v>130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72">
        <v>33</v>
      </c>
      <c r="B174" s="173" t="s">
        <v>265</v>
      </c>
      <c r="C174" s="181" t="s">
        <v>266</v>
      </c>
      <c r="D174" s="174" t="s">
        <v>118</v>
      </c>
      <c r="E174" s="175">
        <v>150</v>
      </c>
      <c r="F174" s="176"/>
      <c r="G174" s="191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75">
        <v>6.0999999999999997E-4</v>
      </c>
      <c r="O174" s="175">
        <f>ROUND(E174*N174,2)</f>
        <v>0.09</v>
      </c>
      <c r="P174" s="175">
        <v>0</v>
      </c>
      <c r="Q174" s="175">
        <f>ROUND(E174*P174,2)</f>
        <v>0</v>
      </c>
      <c r="R174" s="177" t="s">
        <v>119</v>
      </c>
      <c r="S174" s="177" t="s">
        <v>267</v>
      </c>
      <c r="T174" s="178" t="s">
        <v>267</v>
      </c>
      <c r="U174" s="161">
        <v>2E-3</v>
      </c>
      <c r="V174" s="161">
        <f>ROUND(E174*U174,2)</f>
        <v>0.3</v>
      </c>
      <c r="W174" s="161"/>
      <c r="X174" s="161" t="s">
        <v>121</v>
      </c>
      <c r="Y174" s="161" t="s">
        <v>122</v>
      </c>
      <c r="Z174" s="186"/>
      <c r="AA174" s="151"/>
      <c r="AB174" s="151"/>
      <c r="AC174" s="151"/>
      <c r="AD174" s="151"/>
      <c r="AE174" s="151"/>
      <c r="AF174" s="151"/>
      <c r="AG174" s="151" t="s">
        <v>123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2" x14ac:dyDescent="0.2">
      <c r="A175" s="158"/>
      <c r="B175" s="159"/>
      <c r="C175" s="271" t="s">
        <v>268</v>
      </c>
      <c r="D175" s="272"/>
      <c r="E175" s="272"/>
      <c r="F175" s="272"/>
      <c r="G175" s="272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86"/>
      <c r="AA175" s="151"/>
      <c r="AB175" s="151"/>
      <c r="AC175" s="151"/>
      <c r="AD175" s="151"/>
      <c r="AE175" s="151"/>
      <c r="AF175" s="151"/>
      <c r="AG175" s="151" t="s">
        <v>125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2" x14ac:dyDescent="0.2">
      <c r="A176" s="158"/>
      <c r="B176" s="159"/>
      <c r="C176" s="182" t="s">
        <v>269</v>
      </c>
      <c r="D176" s="162"/>
      <c r="E176" s="163">
        <v>100</v>
      </c>
      <c r="F176" s="161"/>
      <c r="G176" s="192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86"/>
      <c r="AA176" s="151"/>
      <c r="AB176" s="151"/>
      <c r="AC176" s="151"/>
      <c r="AD176" s="151"/>
      <c r="AE176" s="151"/>
      <c r="AF176" s="151"/>
      <c r="AG176" s="151" t="s">
        <v>127</v>
      </c>
      <c r="AH176" s="151">
        <v>5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3" x14ac:dyDescent="0.2">
      <c r="A177" s="158"/>
      <c r="B177" s="159"/>
      <c r="C177" s="182" t="s">
        <v>270</v>
      </c>
      <c r="D177" s="162"/>
      <c r="E177" s="163">
        <v>50</v>
      </c>
      <c r="F177" s="161"/>
      <c r="G177" s="192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61"/>
      <c r="Z177" s="186"/>
      <c r="AA177" s="151"/>
      <c r="AB177" s="151"/>
      <c r="AC177" s="151"/>
      <c r="AD177" s="151"/>
      <c r="AE177" s="151"/>
      <c r="AF177" s="151"/>
      <c r="AG177" s="151" t="s">
        <v>127</v>
      </c>
      <c r="AH177" s="151">
        <v>5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2" x14ac:dyDescent="0.2">
      <c r="A178" s="158"/>
      <c r="B178" s="159"/>
      <c r="C178" s="273"/>
      <c r="D178" s="274"/>
      <c r="E178" s="274"/>
      <c r="F178" s="274"/>
      <c r="G178" s="274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86"/>
      <c r="AA178" s="151"/>
      <c r="AB178" s="151"/>
      <c r="AC178" s="151"/>
      <c r="AD178" s="151"/>
      <c r="AE178" s="151"/>
      <c r="AF178" s="151"/>
      <c r="AG178" s="151" t="s">
        <v>130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72">
        <v>34</v>
      </c>
      <c r="B179" s="173" t="s">
        <v>271</v>
      </c>
      <c r="C179" s="181" t="s">
        <v>272</v>
      </c>
      <c r="D179" s="174" t="s">
        <v>118</v>
      </c>
      <c r="E179" s="175">
        <v>100</v>
      </c>
      <c r="F179" s="176"/>
      <c r="G179" s="191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75">
        <v>0.12966</v>
      </c>
      <c r="O179" s="175">
        <f>ROUND(E179*N179,2)</f>
        <v>12.97</v>
      </c>
      <c r="P179" s="175">
        <v>0</v>
      </c>
      <c r="Q179" s="175">
        <f>ROUND(E179*P179,2)</f>
        <v>0</v>
      </c>
      <c r="R179" s="177" t="s">
        <v>119</v>
      </c>
      <c r="S179" s="177" t="s">
        <v>120</v>
      </c>
      <c r="T179" s="178" t="s">
        <v>120</v>
      </c>
      <c r="U179" s="161">
        <v>7.1999999999999995E-2</v>
      </c>
      <c r="V179" s="161">
        <f>ROUND(E179*U179,2)</f>
        <v>7.2</v>
      </c>
      <c r="W179" s="161"/>
      <c r="X179" s="161" t="s">
        <v>121</v>
      </c>
      <c r="Y179" s="161" t="s">
        <v>122</v>
      </c>
      <c r="Z179" s="186"/>
      <c r="AA179" s="151"/>
      <c r="AB179" s="151"/>
      <c r="AC179" s="151"/>
      <c r="AD179" s="151"/>
      <c r="AE179" s="151"/>
      <c r="AF179" s="151"/>
      <c r="AG179" s="151" t="s">
        <v>123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2" x14ac:dyDescent="0.2">
      <c r="A180" s="158"/>
      <c r="B180" s="159"/>
      <c r="C180" s="182" t="s">
        <v>270</v>
      </c>
      <c r="D180" s="162"/>
      <c r="E180" s="163">
        <v>50</v>
      </c>
      <c r="F180" s="161"/>
      <c r="G180" s="192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86"/>
      <c r="AA180" s="151"/>
      <c r="AB180" s="151"/>
      <c r="AC180" s="151"/>
      <c r="AD180" s="151"/>
      <c r="AE180" s="151"/>
      <c r="AF180" s="151"/>
      <c r="AG180" s="151" t="s">
        <v>127</v>
      </c>
      <c r="AH180" s="151">
        <v>5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3" x14ac:dyDescent="0.2">
      <c r="A181" s="158"/>
      <c r="B181" s="159"/>
      <c r="C181" s="182" t="s">
        <v>273</v>
      </c>
      <c r="D181" s="162"/>
      <c r="E181" s="163">
        <v>50</v>
      </c>
      <c r="F181" s="161"/>
      <c r="G181" s="192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61"/>
      <c r="Z181" s="186"/>
      <c r="AA181" s="151"/>
      <c r="AB181" s="151"/>
      <c r="AC181" s="151"/>
      <c r="AD181" s="151"/>
      <c r="AE181" s="151"/>
      <c r="AF181" s="151"/>
      <c r="AG181" s="151" t="s">
        <v>127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3" x14ac:dyDescent="0.2">
      <c r="A182" s="158"/>
      <c r="B182" s="159"/>
      <c r="C182" s="182" t="s">
        <v>274</v>
      </c>
      <c r="D182" s="162"/>
      <c r="E182" s="163"/>
      <c r="F182" s="161"/>
      <c r="G182" s="192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86"/>
      <c r="AA182" s="151"/>
      <c r="AB182" s="151"/>
      <c r="AC182" s="151"/>
      <c r="AD182" s="151"/>
      <c r="AE182" s="151"/>
      <c r="AF182" s="151"/>
      <c r="AG182" s="151" t="s">
        <v>127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">
      <c r="A183" s="158"/>
      <c r="B183" s="159"/>
      <c r="C183" s="273"/>
      <c r="D183" s="274"/>
      <c r="E183" s="274"/>
      <c r="F183" s="274"/>
      <c r="G183" s="274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86"/>
      <c r="AA183" s="151"/>
      <c r="AB183" s="151"/>
      <c r="AC183" s="151"/>
      <c r="AD183" s="151"/>
      <c r="AE183" s="151"/>
      <c r="AF183" s="151"/>
      <c r="AG183" s="151" t="s">
        <v>130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2">
        <v>35</v>
      </c>
      <c r="B184" s="173" t="s">
        <v>275</v>
      </c>
      <c r="C184" s="181" t="s">
        <v>276</v>
      </c>
      <c r="D184" s="174" t="s">
        <v>118</v>
      </c>
      <c r="E184" s="175">
        <v>111.5</v>
      </c>
      <c r="F184" s="176"/>
      <c r="G184" s="191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7.3899999999999993E-2</v>
      </c>
      <c r="O184" s="175">
        <f>ROUND(E184*N184,2)</f>
        <v>8.24</v>
      </c>
      <c r="P184" s="175">
        <v>0</v>
      </c>
      <c r="Q184" s="175">
        <f>ROUND(E184*P184,2)</f>
        <v>0</v>
      </c>
      <c r="R184" s="177" t="s">
        <v>119</v>
      </c>
      <c r="S184" s="177" t="s">
        <v>120</v>
      </c>
      <c r="T184" s="178" t="s">
        <v>120</v>
      </c>
      <c r="U184" s="161">
        <v>0.45200000000000001</v>
      </c>
      <c r="V184" s="161">
        <f>ROUND(E184*U184,2)</f>
        <v>50.4</v>
      </c>
      <c r="W184" s="161"/>
      <c r="X184" s="161" t="s">
        <v>121</v>
      </c>
      <c r="Y184" s="161" t="s">
        <v>122</v>
      </c>
      <c r="Z184" s="186"/>
      <c r="AA184" s="151"/>
      <c r="AB184" s="151"/>
      <c r="AC184" s="151"/>
      <c r="AD184" s="151"/>
      <c r="AE184" s="151"/>
      <c r="AF184" s="151"/>
      <c r="AG184" s="151" t="s">
        <v>123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2" x14ac:dyDescent="0.2">
      <c r="A185" s="158"/>
      <c r="B185" s="159"/>
      <c r="C185" s="271" t="s">
        <v>277</v>
      </c>
      <c r="D185" s="272"/>
      <c r="E185" s="272"/>
      <c r="F185" s="272"/>
      <c r="G185" s="272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86"/>
      <c r="AA185" s="151"/>
      <c r="AB185" s="151"/>
      <c r="AC185" s="151"/>
      <c r="AD185" s="151"/>
      <c r="AE185" s="151"/>
      <c r="AF185" s="151"/>
      <c r="AG185" s="151" t="s">
        <v>125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79" t="str">
        <f>C185</f>
        <v>s provedením lože z kameniva drceného, s vyplněním spár, s dvojitým hutněním a se smetením přebytečného materiálu na krajnici. S dodáním hmot pro lože a výplň spár.</v>
      </c>
      <c r="BB185" s="151"/>
      <c r="BC185" s="151"/>
      <c r="BD185" s="151"/>
      <c r="BE185" s="151"/>
      <c r="BF185" s="151"/>
      <c r="BG185" s="151"/>
      <c r="BH185" s="151"/>
    </row>
    <row r="186" spans="1:60" ht="22.5" outlineLevel="2" x14ac:dyDescent="0.2">
      <c r="A186" s="158"/>
      <c r="B186" s="159"/>
      <c r="C186" s="182" t="s">
        <v>278</v>
      </c>
      <c r="D186" s="162"/>
      <c r="E186" s="163">
        <v>75</v>
      </c>
      <c r="F186" s="161"/>
      <c r="G186" s="192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86"/>
      <c r="AA186" s="151"/>
      <c r="AB186" s="151"/>
      <c r="AC186" s="151"/>
      <c r="AD186" s="151"/>
      <c r="AE186" s="151"/>
      <c r="AF186" s="151"/>
      <c r="AG186" s="151" t="s">
        <v>127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3" x14ac:dyDescent="0.2">
      <c r="A187" s="158"/>
      <c r="B187" s="159"/>
      <c r="C187" s="182" t="s">
        <v>279</v>
      </c>
      <c r="D187" s="162"/>
      <c r="E187" s="163">
        <v>8</v>
      </c>
      <c r="F187" s="161"/>
      <c r="G187" s="192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61"/>
      <c r="Z187" s="186"/>
      <c r="AA187" s="151"/>
      <c r="AB187" s="151"/>
      <c r="AC187" s="151"/>
      <c r="AD187" s="151"/>
      <c r="AE187" s="151"/>
      <c r="AF187" s="151"/>
      <c r="AG187" s="151" t="s">
        <v>127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3" x14ac:dyDescent="0.2">
      <c r="A188" s="158"/>
      <c r="B188" s="159"/>
      <c r="C188" s="182" t="s">
        <v>280</v>
      </c>
      <c r="D188" s="162"/>
      <c r="E188" s="163">
        <v>15</v>
      </c>
      <c r="F188" s="161"/>
      <c r="G188" s="192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86"/>
      <c r="AA188" s="151"/>
      <c r="AB188" s="151"/>
      <c r="AC188" s="151"/>
      <c r="AD188" s="151"/>
      <c r="AE188" s="151"/>
      <c r="AF188" s="151"/>
      <c r="AG188" s="151" t="s">
        <v>127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3" x14ac:dyDescent="0.2">
      <c r="A189" s="158"/>
      <c r="B189" s="159"/>
      <c r="C189" s="182" t="s">
        <v>281</v>
      </c>
      <c r="D189" s="162"/>
      <c r="E189" s="163">
        <v>11</v>
      </c>
      <c r="F189" s="161"/>
      <c r="G189" s="192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86"/>
      <c r="AA189" s="151"/>
      <c r="AB189" s="151"/>
      <c r="AC189" s="151"/>
      <c r="AD189" s="151"/>
      <c r="AE189" s="151"/>
      <c r="AF189" s="151"/>
      <c r="AG189" s="151" t="s">
        <v>127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3" x14ac:dyDescent="0.2">
      <c r="A190" s="158"/>
      <c r="B190" s="159"/>
      <c r="C190" s="182" t="s">
        <v>282</v>
      </c>
      <c r="D190" s="162"/>
      <c r="E190" s="163">
        <v>2.5</v>
      </c>
      <c r="F190" s="161"/>
      <c r="G190" s="192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86"/>
      <c r="AA190" s="151"/>
      <c r="AB190" s="151"/>
      <c r="AC190" s="151"/>
      <c r="AD190" s="151"/>
      <c r="AE190" s="151"/>
      <c r="AF190" s="151"/>
      <c r="AG190" s="151" t="s">
        <v>127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3" x14ac:dyDescent="0.2">
      <c r="A191" s="158"/>
      <c r="B191" s="159"/>
      <c r="C191" s="182" t="s">
        <v>283</v>
      </c>
      <c r="D191" s="162"/>
      <c r="E191" s="163"/>
      <c r="F191" s="161"/>
      <c r="G191" s="192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86"/>
      <c r="AA191" s="151"/>
      <c r="AB191" s="151"/>
      <c r="AC191" s="151"/>
      <c r="AD191" s="151"/>
      <c r="AE191" s="151"/>
      <c r="AF191" s="151"/>
      <c r="AG191" s="151" t="s">
        <v>127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">
      <c r="A192" s="158"/>
      <c r="B192" s="159"/>
      <c r="C192" s="273"/>
      <c r="D192" s="274"/>
      <c r="E192" s="274"/>
      <c r="F192" s="274"/>
      <c r="G192" s="274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86"/>
      <c r="AA192" s="151"/>
      <c r="AB192" s="151"/>
      <c r="AC192" s="151"/>
      <c r="AD192" s="151"/>
      <c r="AE192" s="151"/>
      <c r="AF192" s="151"/>
      <c r="AG192" s="151" t="s">
        <v>130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2">
        <v>36</v>
      </c>
      <c r="B193" s="173" t="s">
        <v>275</v>
      </c>
      <c r="C193" s="181" t="s">
        <v>276</v>
      </c>
      <c r="D193" s="174" t="s">
        <v>118</v>
      </c>
      <c r="E193" s="175">
        <v>12</v>
      </c>
      <c r="F193" s="176"/>
      <c r="G193" s="191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7.3899999999999993E-2</v>
      </c>
      <c r="O193" s="175">
        <f>ROUND(E193*N193,2)</f>
        <v>0.89</v>
      </c>
      <c r="P193" s="175">
        <v>0</v>
      </c>
      <c r="Q193" s="175">
        <f>ROUND(E193*P193,2)</f>
        <v>0</v>
      </c>
      <c r="R193" s="177" t="s">
        <v>119</v>
      </c>
      <c r="S193" s="177" t="s">
        <v>120</v>
      </c>
      <c r="T193" s="178" t="s">
        <v>120</v>
      </c>
      <c r="U193" s="161">
        <v>0.45200000000000001</v>
      </c>
      <c r="V193" s="161">
        <f>ROUND(E193*U193,2)</f>
        <v>5.42</v>
      </c>
      <c r="W193" s="161"/>
      <c r="X193" s="161" t="s">
        <v>121</v>
      </c>
      <c r="Y193" s="161" t="s">
        <v>122</v>
      </c>
      <c r="Z193" s="186"/>
      <c r="AA193" s="151"/>
      <c r="AB193" s="151"/>
      <c r="AC193" s="151"/>
      <c r="AD193" s="151"/>
      <c r="AE193" s="151"/>
      <c r="AF193" s="151"/>
      <c r="AG193" s="151" t="s">
        <v>123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2" x14ac:dyDescent="0.2">
      <c r="A194" s="158"/>
      <c r="B194" s="159"/>
      <c r="C194" s="271" t="s">
        <v>277</v>
      </c>
      <c r="D194" s="272"/>
      <c r="E194" s="272"/>
      <c r="F194" s="272"/>
      <c r="G194" s="272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86"/>
      <c r="AA194" s="151"/>
      <c r="AB194" s="151"/>
      <c r="AC194" s="151"/>
      <c r="AD194" s="151"/>
      <c r="AE194" s="151"/>
      <c r="AF194" s="151"/>
      <c r="AG194" s="151" t="s">
        <v>125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79" t="str">
        <f>C194</f>
        <v>s provedením lože z kameniva drceného, s vyplněním spár, s dvojitým hutněním a se smetením přebytečného materiálu na krajnici. S dodáním hmot pro lože a výplň spár.</v>
      </c>
      <c r="BB194" s="151"/>
      <c r="BC194" s="151"/>
      <c r="BD194" s="151"/>
      <c r="BE194" s="151"/>
      <c r="BF194" s="151"/>
      <c r="BG194" s="151"/>
      <c r="BH194" s="151"/>
    </row>
    <row r="195" spans="1:60" ht="22.5" outlineLevel="2" x14ac:dyDescent="0.2">
      <c r="A195" s="158"/>
      <c r="B195" s="159"/>
      <c r="C195" s="182" t="s">
        <v>284</v>
      </c>
      <c r="D195" s="162"/>
      <c r="E195" s="163">
        <v>12</v>
      </c>
      <c r="F195" s="161"/>
      <c r="G195" s="192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61"/>
      <c r="Z195" s="186"/>
      <c r="AA195" s="151"/>
      <c r="AB195" s="151"/>
      <c r="AC195" s="151"/>
      <c r="AD195" s="151"/>
      <c r="AE195" s="151"/>
      <c r="AF195" s="151"/>
      <c r="AG195" s="151" t="s">
        <v>127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3" x14ac:dyDescent="0.2">
      <c r="A196" s="158"/>
      <c r="B196" s="159"/>
      <c r="C196" s="182" t="s">
        <v>283</v>
      </c>
      <c r="D196" s="162"/>
      <c r="E196" s="163"/>
      <c r="F196" s="161"/>
      <c r="G196" s="192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86"/>
      <c r="AA196" s="151"/>
      <c r="AB196" s="151"/>
      <c r="AC196" s="151"/>
      <c r="AD196" s="151"/>
      <c r="AE196" s="151"/>
      <c r="AF196" s="151"/>
      <c r="AG196" s="151" t="s">
        <v>127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3" x14ac:dyDescent="0.2">
      <c r="A197" s="158"/>
      <c r="B197" s="159"/>
      <c r="C197" s="182"/>
      <c r="D197" s="162"/>
      <c r="E197" s="163"/>
      <c r="F197" s="161"/>
      <c r="G197" s="192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86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72">
        <v>37</v>
      </c>
      <c r="B198" s="173" t="s">
        <v>275</v>
      </c>
      <c r="C198" s="181" t="s">
        <v>480</v>
      </c>
      <c r="D198" s="174" t="s">
        <v>118</v>
      </c>
      <c r="E198" s="175">
        <v>42</v>
      </c>
      <c r="F198" s="176"/>
      <c r="G198" s="191">
        <f>ROUND(E198*F198,2)</f>
        <v>0</v>
      </c>
      <c r="H198" s="176"/>
      <c r="I198" s="177">
        <f>ROUND(E198*H198,2)</f>
        <v>0</v>
      </c>
      <c r="J198" s="176"/>
      <c r="K198" s="177">
        <f>ROUND(E198*J198,2)</f>
        <v>0</v>
      </c>
      <c r="L198" s="177">
        <v>21</v>
      </c>
      <c r="M198" s="177">
        <f>G198*(1+L198/100)</f>
        <v>0</v>
      </c>
      <c r="N198" s="175">
        <v>7.3899999999999993E-2</v>
      </c>
      <c r="O198" s="175">
        <f>ROUND(E198*N198,2)</f>
        <v>3.1</v>
      </c>
      <c r="P198" s="175">
        <v>0</v>
      </c>
      <c r="Q198" s="175">
        <f>ROUND(E198*P198,2)</f>
        <v>0</v>
      </c>
      <c r="R198" s="177" t="s">
        <v>119</v>
      </c>
      <c r="S198" s="177" t="s">
        <v>120</v>
      </c>
      <c r="T198" s="178" t="s">
        <v>120</v>
      </c>
      <c r="U198" s="161">
        <v>0.45200000000000001</v>
      </c>
      <c r="V198" s="161">
        <f>ROUND(E198*U198,2)</f>
        <v>18.98</v>
      </c>
      <c r="W198" s="161"/>
      <c r="X198" s="161" t="s">
        <v>121</v>
      </c>
      <c r="Y198" s="161" t="s">
        <v>122</v>
      </c>
      <c r="Z198" s="186"/>
      <c r="AA198" s="151"/>
      <c r="AB198" s="151"/>
      <c r="AC198" s="151"/>
      <c r="AD198" s="151"/>
      <c r="AE198" s="151"/>
      <c r="AF198" s="151"/>
      <c r="AG198" s="151" t="s">
        <v>123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3" x14ac:dyDescent="0.2">
      <c r="A199" s="158"/>
      <c r="B199" s="159"/>
      <c r="C199" s="182"/>
      <c r="D199" s="162"/>
      <c r="E199" s="163"/>
      <c r="F199" s="161"/>
      <c r="G199" s="192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86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72">
        <v>38</v>
      </c>
      <c r="B200" s="173" t="s">
        <v>285</v>
      </c>
      <c r="C200" s="181" t="s">
        <v>286</v>
      </c>
      <c r="D200" s="174" t="s">
        <v>118</v>
      </c>
      <c r="E200" s="175">
        <v>12.6</v>
      </c>
      <c r="F200" s="176"/>
      <c r="G200" s="191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75">
        <v>0.129</v>
      </c>
      <c r="O200" s="175">
        <f>ROUND(E200*N200,2)</f>
        <v>1.63</v>
      </c>
      <c r="P200" s="175">
        <v>0</v>
      </c>
      <c r="Q200" s="175">
        <f>ROUND(E200*P200,2)</f>
        <v>0</v>
      </c>
      <c r="R200" s="177" t="s">
        <v>254</v>
      </c>
      <c r="S200" s="177" t="s">
        <v>120</v>
      </c>
      <c r="T200" s="178" t="s">
        <v>120</v>
      </c>
      <c r="U200" s="161">
        <v>0</v>
      </c>
      <c r="V200" s="161">
        <f>ROUND(E200*U200,2)</f>
        <v>0</v>
      </c>
      <c r="W200" s="161"/>
      <c r="X200" s="161" t="s">
        <v>255</v>
      </c>
      <c r="Y200" s="161" t="s">
        <v>122</v>
      </c>
      <c r="Z200" s="186"/>
      <c r="AA200" s="151"/>
      <c r="AB200" s="151"/>
      <c r="AC200" s="151"/>
      <c r="AD200" s="151"/>
      <c r="AE200" s="151"/>
      <c r="AF200" s="151"/>
      <c r="AG200" s="151" t="s">
        <v>256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2" x14ac:dyDescent="0.2">
      <c r="A201" s="158"/>
      <c r="B201" s="159"/>
      <c r="C201" s="182" t="s">
        <v>232</v>
      </c>
      <c r="D201" s="162"/>
      <c r="E201" s="163">
        <v>12.6</v>
      </c>
      <c r="F201" s="161"/>
      <c r="G201" s="192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61"/>
      <c r="Z201" s="186"/>
      <c r="AA201" s="151"/>
      <c r="AB201" s="151"/>
      <c r="AC201" s="151"/>
      <c r="AD201" s="151"/>
      <c r="AE201" s="151"/>
      <c r="AF201" s="151"/>
      <c r="AG201" s="151" t="s">
        <v>127</v>
      </c>
      <c r="AH201" s="151">
        <v>5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2" x14ac:dyDescent="0.2">
      <c r="A202" s="158"/>
      <c r="B202" s="159"/>
      <c r="C202" s="273"/>
      <c r="D202" s="274"/>
      <c r="E202" s="274"/>
      <c r="F202" s="274"/>
      <c r="G202" s="274"/>
      <c r="H202" s="161"/>
      <c r="I202" s="161"/>
      <c r="J202" s="161"/>
      <c r="K202" s="161"/>
      <c r="L202" s="161"/>
      <c r="M202" s="161"/>
      <c r="N202" s="160"/>
      <c r="O202" s="160"/>
      <c r="P202" s="160"/>
      <c r="Q202" s="160"/>
      <c r="R202" s="161"/>
      <c r="S202" s="161"/>
      <c r="T202" s="161"/>
      <c r="U202" s="161"/>
      <c r="V202" s="161"/>
      <c r="W202" s="161"/>
      <c r="X202" s="161"/>
      <c r="Y202" s="161"/>
      <c r="Z202" s="186"/>
      <c r="AA202" s="151"/>
      <c r="AB202" s="151"/>
      <c r="AC202" s="151"/>
      <c r="AD202" s="151"/>
      <c r="AE202" s="151"/>
      <c r="AF202" s="151"/>
      <c r="AG202" s="151" t="s">
        <v>130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s="204" customFormat="1" ht="22.5" outlineLevel="1" x14ac:dyDescent="0.2">
      <c r="A203" s="205">
        <v>39</v>
      </c>
      <c r="B203" s="206" t="s">
        <v>287</v>
      </c>
      <c r="C203" s="207" t="s">
        <v>288</v>
      </c>
      <c r="D203" s="208" t="s">
        <v>118</v>
      </c>
      <c r="E203" s="209">
        <v>12.75</v>
      </c>
      <c r="F203" s="210"/>
      <c r="G203" s="211">
        <f>ROUND(E203*F203,2)</f>
        <v>0</v>
      </c>
      <c r="H203" s="210"/>
      <c r="I203" s="212">
        <f>ROUND(E203*H203,2)</f>
        <v>0</v>
      </c>
      <c r="J203" s="210"/>
      <c r="K203" s="212">
        <f>ROUND(E203*J203,2)</f>
        <v>0</v>
      </c>
      <c r="L203" s="212">
        <v>21</v>
      </c>
      <c r="M203" s="212">
        <f>G203*(1+L203/100)</f>
        <v>0</v>
      </c>
      <c r="N203" s="209">
        <v>0.13150000000000001</v>
      </c>
      <c r="O203" s="209">
        <f>ROUND(E203*N203,2)</f>
        <v>1.68</v>
      </c>
      <c r="P203" s="209">
        <v>0</v>
      </c>
      <c r="Q203" s="209">
        <f>ROUND(E203*P203,2)</f>
        <v>0</v>
      </c>
      <c r="R203" s="212" t="s">
        <v>254</v>
      </c>
      <c r="S203" s="212" t="s">
        <v>120</v>
      </c>
      <c r="T203" s="213" t="s">
        <v>120</v>
      </c>
      <c r="U203" s="199">
        <v>0</v>
      </c>
      <c r="V203" s="199">
        <f>ROUND(E203*U203,2)</f>
        <v>0</v>
      </c>
      <c r="W203" s="199"/>
      <c r="X203" s="199" t="s">
        <v>255</v>
      </c>
      <c r="Y203" s="199" t="s">
        <v>122</v>
      </c>
      <c r="Z203" s="202"/>
      <c r="AA203" s="203"/>
      <c r="AB203" s="203"/>
      <c r="AC203" s="203"/>
      <c r="AD203" s="203"/>
      <c r="AE203" s="203"/>
      <c r="AF203" s="203"/>
      <c r="AG203" s="203" t="s">
        <v>256</v>
      </c>
      <c r="AH203" s="203"/>
      <c r="AI203" s="203"/>
      <c r="AJ203" s="203"/>
      <c r="AK203" s="203"/>
      <c r="AL203" s="203"/>
      <c r="AM203" s="203"/>
      <c r="AN203" s="203"/>
      <c r="AO203" s="203"/>
      <c r="AP203" s="203"/>
      <c r="AQ203" s="203"/>
      <c r="AR203" s="203"/>
      <c r="AS203" s="203"/>
      <c r="AT203" s="203"/>
      <c r="AU203" s="203"/>
      <c r="AV203" s="203"/>
      <c r="AW203" s="203"/>
      <c r="AX203" s="203"/>
      <c r="AY203" s="203"/>
      <c r="AZ203" s="203"/>
      <c r="BA203" s="203"/>
      <c r="BB203" s="203"/>
      <c r="BC203" s="203"/>
      <c r="BD203" s="203"/>
      <c r="BE203" s="203"/>
      <c r="BF203" s="203"/>
      <c r="BG203" s="203"/>
      <c r="BH203" s="203"/>
    </row>
    <row r="204" spans="1:60" outlineLevel="2" x14ac:dyDescent="0.2">
      <c r="A204" s="158"/>
      <c r="B204" s="159"/>
      <c r="C204" s="182" t="s">
        <v>289</v>
      </c>
      <c r="D204" s="162"/>
      <c r="E204" s="163">
        <v>15.75</v>
      </c>
      <c r="F204" s="161"/>
      <c r="G204" s="192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86"/>
      <c r="AA204" s="151"/>
      <c r="AB204" s="151"/>
      <c r="AC204" s="151"/>
      <c r="AD204" s="151"/>
      <c r="AE204" s="151"/>
      <c r="AF204" s="151"/>
      <c r="AG204" s="151" t="s">
        <v>127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3" x14ac:dyDescent="0.2">
      <c r="A205" s="158"/>
      <c r="B205" s="159"/>
      <c r="C205" s="182" t="s">
        <v>290</v>
      </c>
      <c r="D205" s="162"/>
      <c r="E205" s="163">
        <v>-3</v>
      </c>
      <c r="F205" s="161"/>
      <c r="G205" s="192"/>
      <c r="H205" s="161"/>
      <c r="I205" s="161"/>
      <c r="J205" s="161"/>
      <c r="K205" s="161"/>
      <c r="L205" s="161"/>
      <c r="M205" s="161"/>
      <c r="N205" s="160"/>
      <c r="O205" s="160"/>
      <c r="P205" s="160"/>
      <c r="Q205" s="160"/>
      <c r="R205" s="161"/>
      <c r="S205" s="161"/>
      <c r="T205" s="161"/>
      <c r="U205" s="161"/>
      <c r="V205" s="161"/>
      <c r="W205" s="161"/>
      <c r="X205" s="161"/>
      <c r="Y205" s="161"/>
      <c r="Z205" s="186"/>
      <c r="AA205" s="151"/>
      <c r="AB205" s="151"/>
      <c r="AC205" s="151"/>
      <c r="AD205" s="151"/>
      <c r="AE205" s="151"/>
      <c r="AF205" s="151"/>
      <c r="AG205" s="151" t="s">
        <v>127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3" x14ac:dyDescent="0.2">
      <c r="A206" s="158"/>
      <c r="B206" s="159"/>
      <c r="C206" s="182" t="s">
        <v>291</v>
      </c>
      <c r="D206" s="162"/>
      <c r="E206" s="163"/>
      <c r="F206" s="161"/>
      <c r="G206" s="192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86"/>
      <c r="AA206" s="151"/>
      <c r="AB206" s="151"/>
      <c r="AC206" s="151"/>
      <c r="AD206" s="151"/>
      <c r="AE206" s="151"/>
      <c r="AF206" s="151"/>
      <c r="AG206" s="151" t="s">
        <v>127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2" x14ac:dyDescent="0.2">
      <c r="A207" s="158"/>
      <c r="B207" s="159"/>
      <c r="C207" s="273"/>
      <c r="D207" s="274"/>
      <c r="E207" s="274"/>
      <c r="F207" s="274"/>
      <c r="G207" s="274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86"/>
      <c r="AA207" s="151"/>
      <c r="AB207" s="151"/>
      <c r="AC207" s="151"/>
      <c r="AD207" s="151"/>
      <c r="AE207" s="151"/>
      <c r="AF207" s="151"/>
      <c r="AG207" s="151" t="s">
        <v>130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s="204" customFormat="1" outlineLevel="1" x14ac:dyDescent="0.2">
      <c r="A208" s="205">
        <v>40</v>
      </c>
      <c r="B208" s="206" t="s">
        <v>292</v>
      </c>
      <c r="C208" s="207" t="s">
        <v>293</v>
      </c>
      <c r="D208" s="208" t="s">
        <v>118</v>
      </c>
      <c r="E208" s="209">
        <v>5.2874999999999996</v>
      </c>
      <c r="F208" s="210"/>
      <c r="G208" s="211">
        <f>ROUND(E208*F208,2)</f>
        <v>0</v>
      </c>
      <c r="H208" s="210"/>
      <c r="I208" s="212">
        <f>ROUND(E208*H208,2)</f>
        <v>0</v>
      </c>
      <c r="J208" s="210"/>
      <c r="K208" s="212">
        <f>ROUND(E208*J208,2)</f>
        <v>0</v>
      </c>
      <c r="L208" s="212">
        <v>21</v>
      </c>
      <c r="M208" s="212">
        <f>G208*(1+L208/100)</f>
        <v>0</v>
      </c>
      <c r="N208" s="209">
        <v>0.12953999999999999</v>
      </c>
      <c r="O208" s="209">
        <f>ROUND(E208*N208,2)</f>
        <v>0.68</v>
      </c>
      <c r="P208" s="209">
        <v>0</v>
      </c>
      <c r="Q208" s="209">
        <f>ROUND(E208*P208,2)</f>
        <v>0</v>
      </c>
      <c r="R208" s="212" t="s">
        <v>254</v>
      </c>
      <c r="S208" s="212" t="s">
        <v>120</v>
      </c>
      <c r="T208" s="213" t="s">
        <v>120</v>
      </c>
      <c r="U208" s="199">
        <v>0</v>
      </c>
      <c r="V208" s="199">
        <f>ROUND(E208*U208,2)</f>
        <v>0</v>
      </c>
      <c r="W208" s="199"/>
      <c r="X208" s="199" t="s">
        <v>255</v>
      </c>
      <c r="Y208" s="199" t="s">
        <v>122</v>
      </c>
      <c r="Z208" s="202"/>
      <c r="AA208" s="203"/>
      <c r="AB208" s="203"/>
      <c r="AC208" s="203"/>
      <c r="AD208" s="203"/>
      <c r="AE208" s="203"/>
      <c r="AF208" s="203"/>
      <c r="AG208" s="203" t="s">
        <v>256</v>
      </c>
      <c r="AH208" s="203"/>
      <c r="AI208" s="203"/>
      <c r="AJ208" s="203"/>
      <c r="AK208" s="203"/>
      <c r="AL208" s="203"/>
      <c r="AM208" s="203"/>
      <c r="AN208" s="203"/>
      <c r="AO208" s="203"/>
      <c r="AP208" s="203"/>
      <c r="AQ208" s="203"/>
      <c r="AR208" s="203"/>
      <c r="AS208" s="203"/>
      <c r="AT208" s="203"/>
      <c r="AU208" s="203"/>
      <c r="AV208" s="203"/>
      <c r="AW208" s="203"/>
      <c r="AX208" s="203"/>
      <c r="AY208" s="203"/>
      <c r="AZ208" s="203"/>
      <c r="BA208" s="203"/>
      <c r="BB208" s="203"/>
      <c r="BC208" s="203"/>
      <c r="BD208" s="203"/>
      <c r="BE208" s="203"/>
      <c r="BF208" s="203"/>
      <c r="BG208" s="203"/>
      <c r="BH208" s="203"/>
    </row>
    <row r="209" spans="1:60" ht="22.5" outlineLevel="2" x14ac:dyDescent="0.2">
      <c r="A209" s="158"/>
      <c r="B209" s="159"/>
      <c r="C209" s="182" t="s">
        <v>294</v>
      </c>
      <c r="D209" s="162"/>
      <c r="E209" s="163">
        <v>14.6875</v>
      </c>
      <c r="F209" s="161"/>
      <c r="G209" s="192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86"/>
      <c r="AA209" s="151"/>
      <c r="AB209" s="151"/>
      <c r="AC209" s="151"/>
      <c r="AD209" s="151"/>
      <c r="AE209" s="151"/>
      <c r="AF209" s="151"/>
      <c r="AG209" s="151" t="s">
        <v>127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 x14ac:dyDescent="0.2">
      <c r="A210" s="158"/>
      <c r="B210" s="159"/>
      <c r="C210" s="182" t="s">
        <v>295</v>
      </c>
      <c r="D210" s="162"/>
      <c r="E210" s="163"/>
      <c r="F210" s="161"/>
      <c r="G210" s="192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61"/>
      <c r="Z210" s="186"/>
      <c r="AA210" s="151"/>
      <c r="AB210" s="151"/>
      <c r="AC210" s="151"/>
      <c r="AD210" s="151"/>
      <c r="AE210" s="151"/>
      <c r="AF210" s="151"/>
      <c r="AG210" s="151" t="s">
        <v>127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3" x14ac:dyDescent="0.2">
      <c r="A211" s="158"/>
      <c r="B211" s="159"/>
      <c r="C211" s="182" t="s">
        <v>481</v>
      </c>
      <c r="D211" s="162"/>
      <c r="E211" s="163">
        <v>-12.68</v>
      </c>
      <c r="F211" s="161"/>
      <c r="G211" s="192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61"/>
      <c r="Z211" s="186"/>
      <c r="AA211" s="151"/>
      <c r="AB211" s="151"/>
      <c r="AC211" s="151"/>
      <c r="AD211" s="151"/>
      <c r="AE211" s="151"/>
      <c r="AF211" s="151"/>
      <c r="AG211" s="151" t="s">
        <v>127</v>
      </c>
      <c r="AH211" s="151">
        <v>5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 x14ac:dyDescent="0.2">
      <c r="A212" s="158"/>
      <c r="B212" s="159"/>
      <c r="C212" s="182" t="s">
        <v>283</v>
      </c>
      <c r="D212" s="162"/>
      <c r="E212" s="163"/>
      <c r="F212" s="161"/>
      <c r="G212" s="192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61"/>
      <c r="Z212" s="186"/>
      <c r="AA212" s="151"/>
      <c r="AB212" s="151"/>
      <c r="AC212" s="151"/>
      <c r="AD212" s="151"/>
      <c r="AE212" s="151"/>
      <c r="AF212" s="151"/>
      <c r="AG212" s="151" t="s">
        <v>127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2" x14ac:dyDescent="0.2">
      <c r="A213" s="158"/>
      <c r="B213" s="159"/>
      <c r="C213" s="273"/>
      <c r="D213" s="274"/>
      <c r="E213" s="274"/>
      <c r="F213" s="274"/>
      <c r="G213" s="274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86"/>
      <c r="AA213" s="151"/>
      <c r="AB213" s="151"/>
      <c r="AC213" s="151"/>
      <c r="AD213" s="151"/>
      <c r="AE213" s="151"/>
      <c r="AF213" s="151"/>
      <c r="AG213" s="151" t="s">
        <v>130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72">
        <v>41</v>
      </c>
      <c r="B214" s="173" t="s">
        <v>296</v>
      </c>
      <c r="C214" s="181" t="s">
        <v>297</v>
      </c>
      <c r="D214" s="174" t="s">
        <v>118</v>
      </c>
      <c r="E214" s="175">
        <v>30.862500000000001</v>
      </c>
      <c r="F214" s="176"/>
      <c r="G214" s="191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5">
        <v>0.13100000000000001</v>
      </c>
      <c r="O214" s="175">
        <f>ROUND(E214*N214,2)</f>
        <v>4.04</v>
      </c>
      <c r="P214" s="175">
        <v>0</v>
      </c>
      <c r="Q214" s="175">
        <f>ROUND(E214*P214,2)</f>
        <v>0</v>
      </c>
      <c r="R214" s="177" t="s">
        <v>254</v>
      </c>
      <c r="S214" s="177" t="s">
        <v>120</v>
      </c>
      <c r="T214" s="178" t="s">
        <v>120</v>
      </c>
      <c r="U214" s="161">
        <v>0</v>
      </c>
      <c r="V214" s="161">
        <f>ROUND(E214*U214,2)</f>
        <v>0</v>
      </c>
      <c r="W214" s="161"/>
      <c r="X214" s="161" t="s">
        <v>255</v>
      </c>
      <c r="Y214" s="161" t="s">
        <v>122</v>
      </c>
      <c r="Z214" s="186"/>
      <c r="AA214" s="151"/>
      <c r="AB214" s="151"/>
      <c r="AC214" s="151"/>
      <c r="AD214" s="151"/>
      <c r="AE214" s="151"/>
      <c r="AF214" s="151"/>
      <c r="AG214" s="151" t="s">
        <v>256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ht="22.5" outlineLevel="2" x14ac:dyDescent="0.2">
      <c r="A215" s="158"/>
      <c r="B215" s="159"/>
      <c r="C215" s="182" t="s">
        <v>298</v>
      </c>
      <c r="D215" s="162"/>
      <c r="E215" s="163">
        <v>59.0625</v>
      </c>
      <c r="F215" s="161"/>
      <c r="G215" s="192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86"/>
      <c r="AA215" s="151"/>
      <c r="AB215" s="151"/>
      <c r="AC215" s="151"/>
      <c r="AD215" s="151"/>
      <c r="AE215" s="151"/>
      <c r="AF215" s="151"/>
      <c r="AG215" s="151" t="s">
        <v>127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3" x14ac:dyDescent="0.2">
      <c r="A216" s="158"/>
      <c r="B216" s="159"/>
      <c r="C216" s="182" t="s">
        <v>295</v>
      </c>
      <c r="D216" s="162"/>
      <c r="E216" s="163"/>
      <c r="F216" s="161"/>
      <c r="G216" s="192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61"/>
      <c r="Z216" s="186"/>
      <c r="AA216" s="151"/>
      <c r="AB216" s="151"/>
      <c r="AC216" s="151"/>
      <c r="AD216" s="151"/>
      <c r="AE216" s="151"/>
      <c r="AF216" s="151"/>
      <c r="AG216" s="151" t="s">
        <v>127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3" x14ac:dyDescent="0.2">
      <c r="A217" s="158"/>
      <c r="B217" s="159"/>
      <c r="C217" s="182" t="s">
        <v>299</v>
      </c>
      <c r="D217" s="162"/>
      <c r="E217" s="163">
        <v>-28.2</v>
      </c>
      <c r="F217" s="161"/>
      <c r="G217" s="192"/>
      <c r="H217" s="161"/>
      <c r="I217" s="161"/>
      <c r="J217" s="161"/>
      <c r="K217" s="161"/>
      <c r="L217" s="161"/>
      <c r="M217" s="161"/>
      <c r="N217" s="160"/>
      <c r="O217" s="160"/>
      <c r="P217" s="160"/>
      <c r="Q217" s="160"/>
      <c r="R217" s="161"/>
      <c r="S217" s="161"/>
      <c r="T217" s="161"/>
      <c r="U217" s="161"/>
      <c r="V217" s="161"/>
      <c r="W217" s="161"/>
      <c r="X217" s="161"/>
      <c r="Y217" s="161"/>
      <c r="Z217" s="186"/>
      <c r="AA217" s="151"/>
      <c r="AB217" s="151"/>
      <c r="AC217" s="151"/>
      <c r="AD217" s="151"/>
      <c r="AE217" s="151"/>
      <c r="AF217" s="151"/>
      <c r="AG217" s="151" t="s">
        <v>127</v>
      </c>
      <c r="AH217" s="151">
        <v>5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3" x14ac:dyDescent="0.2">
      <c r="A218" s="158"/>
      <c r="B218" s="159"/>
      <c r="C218" s="182" t="s">
        <v>283</v>
      </c>
      <c r="D218" s="162"/>
      <c r="E218" s="163"/>
      <c r="F218" s="161"/>
      <c r="G218" s="192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61"/>
      <c r="Z218" s="186"/>
      <c r="AA218" s="151"/>
      <c r="AB218" s="151"/>
      <c r="AC218" s="151"/>
      <c r="AD218" s="151"/>
      <c r="AE218" s="151"/>
      <c r="AF218" s="151"/>
      <c r="AG218" s="151" t="s">
        <v>127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2" x14ac:dyDescent="0.2">
      <c r="A219" s="158"/>
      <c r="B219" s="159"/>
      <c r="C219" s="273"/>
      <c r="D219" s="274"/>
      <c r="E219" s="274"/>
      <c r="F219" s="274"/>
      <c r="G219" s="274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86"/>
      <c r="AA219" s="151"/>
      <c r="AB219" s="151"/>
      <c r="AC219" s="151"/>
      <c r="AD219" s="151"/>
      <c r="AE219" s="151"/>
      <c r="AF219" s="151"/>
      <c r="AG219" s="151" t="s">
        <v>130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s="204" customFormat="1" outlineLevel="1" x14ac:dyDescent="0.2">
      <c r="A220" s="205">
        <v>42</v>
      </c>
      <c r="B220" s="206" t="s">
        <v>300</v>
      </c>
      <c r="C220" s="207" t="s">
        <v>472</v>
      </c>
      <c r="D220" s="208" t="s">
        <v>118</v>
      </c>
      <c r="E220" s="209">
        <v>2.625</v>
      </c>
      <c r="F220" s="210"/>
      <c r="G220" s="211">
        <f>ROUND(E220*F220,2)</f>
        <v>0</v>
      </c>
      <c r="H220" s="210"/>
      <c r="I220" s="212">
        <f>ROUND(E220*H220,2)</f>
        <v>0</v>
      </c>
      <c r="J220" s="210"/>
      <c r="K220" s="212">
        <f>ROUND(E220*J220,2)</f>
        <v>0</v>
      </c>
      <c r="L220" s="212">
        <v>21</v>
      </c>
      <c r="M220" s="212">
        <f>G220*(1+L220/100)</f>
        <v>0</v>
      </c>
      <c r="N220" s="209">
        <v>0.13100000000000001</v>
      </c>
      <c r="O220" s="209">
        <f>ROUND(E220*N220,2)</f>
        <v>0.34</v>
      </c>
      <c r="P220" s="209">
        <v>0</v>
      </c>
      <c r="Q220" s="209">
        <f>ROUND(E220*P220,2)</f>
        <v>0</v>
      </c>
      <c r="R220" s="212"/>
      <c r="S220" s="212" t="s">
        <v>301</v>
      </c>
      <c r="T220" s="213" t="s">
        <v>120</v>
      </c>
      <c r="U220" s="199">
        <v>0</v>
      </c>
      <c r="V220" s="199">
        <f>ROUND(E220*U220,2)</f>
        <v>0</v>
      </c>
      <c r="W220" s="199"/>
      <c r="X220" s="199" t="s">
        <v>255</v>
      </c>
      <c r="Y220" s="199" t="s">
        <v>122</v>
      </c>
      <c r="Z220" s="202"/>
      <c r="AA220" s="203"/>
      <c r="AB220" s="203"/>
      <c r="AC220" s="203"/>
      <c r="AD220" s="203"/>
      <c r="AE220" s="203"/>
      <c r="AF220" s="203"/>
      <c r="AG220" s="203" t="s">
        <v>256</v>
      </c>
      <c r="AH220" s="203"/>
      <c r="AI220" s="203"/>
      <c r="AJ220" s="203"/>
      <c r="AK220" s="203"/>
      <c r="AL220" s="203"/>
      <c r="AM220" s="203"/>
      <c r="AN220" s="203"/>
      <c r="AO220" s="203"/>
      <c r="AP220" s="203"/>
      <c r="AQ220" s="203"/>
      <c r="AR220" s="203"/>
      <c r="AS220" s="203"/>
      <c r="AT220" s="203"/>
      <c r="AU220" s="203"/>
      <c r="AV220" s="203"/>
      <c r="AW220" s="203"/>
      <c r="AX220" s="203"/>
      <c r="AY220" s="203"/>
      <c r="AZ220" s="203"/>
      <c r="BA220" s="203"/>
      <c r="BB220" s="203"/>
      <c r="BC220" s="203"/>
      <c r="BD220" s="203"/>
      <c r="BE220" s="203"/>
      <c r="BF220" s="203"/>
      <c r="BG220" s="203"/>
      <c r="BH220" s="203"/>
    </row>
    <row r="221" spans="1:60" outlineLevel="2" x14ac:dyDescent="0.2">
      <c r="A221" s="158"/>
      <c r="B221" s="159"/>
      <c r="C221" s="182" t="s">
        <v>302</v>
      </c>
      <c r="D221" s="162"/>
      <c r="E221" s="163">
        <v>2.625</v>
      </c>
      <c r="F221" s="161"/>
      <c r="G221" s="192"/>
      <c r="H221" s="161"/>
      <c r="I221" s="161"/>
      <c r="J221" s="161"/>
      <c r="K221" s="161"/>
      <c r="L221" s="161"/>
      <c r="M221" s="161"/>
      <c r="N221" s="160"/>
      <c r="O221" s="160"/>
      <c r="P221" s="160"/>
      <c r="Q221" s="160"/>
      <c r="R221" s="161"/>
      <c r="S221" s="161"/>
      <c r="T221" s="161"/>
      <c r="U221" s="161"/>
      <c r="V221" s="161"/>
      <c r="W221" s="161"/>
      <c r="X221" s="161"/>
      <c r="Y221" s="161"/>
      <c r="Z221" s="186"/>
      <c r="AA221" s="151"/>
      <c r="AB221" s="151"/>
      <c r="AC221" s="151"/>
      <c r="AD221" s="151"/>
      <c r="AE221" s="151"/>
      <c r="AF221" s="151"/>
      <c r="AG221" s="151" t="s">
        <v>127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3" x14ac:dyDescent="0.2">
      <c r="A222" s="158"/>
      <c r="B222" s="159"/>
      <c r="C222" s="182" t="s">
        <v>283</v>
      </c>
      <c r="D222" s="162"/>
      <c r="E222" s="163"/>
      <c r="F222" s="161"/>
      <c r="G222" s="192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61"/>
      <c r="Z222" s="186"/>
      <c r="AA222" s="151"/>
      <c r="AB222" s="151"/>
      <c r="AC222" s="151"/>
      <c r="AD222" s="151"/>
      <c r="AE222" s="151"/>
      <c r="AF222" s="151"/>
      <c r="AG222" s="151" t="s">
        <v>127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2" x14ac:dyDescent="0.2">
      <c r="A223" s="158"/>
      <c r="B223" s="159"/>
      <c r="C223" s="273"/>
      <c r="D223" s="274"/>
      <c r="E223" s="274"/>
      <c r="F223" s="274"/>
      <c r="G223" s="274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61"/>
      <c r="Z223" s="186"/>
      <c r="AA223" s="151"/>
      <c r="AB223" s="151"/>
      <c r="AC223" s="151"/>
      <c r="AD223" s="151"/>
      <c r="AE223" s="151"/>
      <c r="AF223" s="151"/>
      <c r="AG223" s="151" t="s">
        <v>130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72">
        <v>43</v>
      </c>
      <c r="B224" s="173" t="s">
        <v>303</v>
      </c>
      <c r="C224" s="181" t="s">
        <v>304</v>
      </c>
      <c r="D224" s="174" t="s">
        <v>118</v>
      </c>
      <c r="E224" s="175">
        <v>4.4000000000000004</v>
      </c>
      <c r="F224" s="176"/>
      <c r="G224" s="191">
        <f>ROUND(E224*F224,2)</f>
        <v>0</v>
      </c>
      <c r="H224" s="176"/>
      <c r="I224" s="177">
        <f>ROUND(E224*H224,2)</f>
        <v>0</v>
      </c>
      <c r="J224" s="176"/>
      <c r="K224" s="177">
        <f>ROUND(E224*J224,2)</f>
        <v>0</v>
      </c>
      <c r="L224" s="177">
        <v>21</v>
      </c>
      <c r="M224" s="177">
        <f>G224*(1+L224/100)</f>
        <v>0</v>
      </c>
      <c r="N224" s="175">
        <v>0.1389</v>
      </c>
      <c r="O224" s="175">
        <f>ROUND(E224*N224,2)</f>
        <v>0.61</v>
      </c>
      <c r="P224" s="175">
        <v>0</v>
      </c>
      <c r="Q224" s="175">
        <f>ROUND(E224*P224,2)</f>
        <v>0</v>
      </c>
      <c r="R224" s="177" t="s">
        <v>254</v>
      </c>
      <c r="S224" s="177" t="s">
        <v>120</v>
      </c>
      <c r="T224" s="178" t="s">
        <v>120</v>
      </c>
      <c r="U224" s="161">
        <v>0</v>
      </c>
      <c r="V224" s="161">
        <f>ROUND(E224*U224,2)</f>
        <v>0</v>
      </c>
      <c r="W224" s="161"/>
      <c r="X224" s="161" t="s">
        <v>255</v>
      </c>
      <c r="Y224" s="161" t="s">
        <v>122</v>
      </c>
      <c r="Z224" s="186"/>
      <c r="AA224" s="151"/>
      <c r="AB224" s="151"/>
      <c r="AC224" s="151"/>
      <c r="AD224" s="151"/>
      <c r="AE224" s="151"/>
      <c r="AF224" s="151"/>
      <c r="AG224" s="151" t="s">
        <v>256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ht="22.5" outlineLevel="2" x14ac:dyDescent="0.2">
      <c r="A225" s="158"/>
      <c r="B225" s="159"/>
      <c r="C225" s="182" t="s">
        <v>305</v>
      </c>
      <c r="D225" s="162"/>
      <c r="E225" s="163">
        <v>8.4</v>
      </c>
      <c r="F225" s="161"/>
      <c r="G225" s="192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86"/>
      <c r="AA225" s="151"/>
      <c r="AB225" s="151"/>
      <c r="AC225" s="151"/>
      <c r="AD225" s="151"/>
      <c r="AE225" s="151"/>
      <c r="AF225" s="151"/>
      <c r="AG225" s="151" t="s">
        <v>127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3" x14ac:dyDescent="0.2">
      <c r="A226" s="158"/>
      <c r="B226" s="159"/>
      <c r="C226" s="182" t="s">
        <v>306</v>
      </c>
      <c r="D226" s="162"/>
      <c r="E226" s="163">
        <v>-4</v>
      </c>
      <c r="F226" s="161"/>
      <c r="G226" s="192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61"/>
      <c r="Z226" s="186"/>
      <c r="AA226" s="151"/>
      <c r="AB226" s="151"/>
      <c r="AC226" s="151"/>
      <c r="AD226" s="151"/>
      <c r="AE226" s="151"/>
      <c r="AF226" s="151"/>
      <c r="AG226" s="151" t="s">
        <v>127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3" x14ac:dyDescent="0.2">
      <c r="A227" s="158"/>
      <c r="B227" s="159"/>
      <c r="C227" s="182" t="s">
        <v>214</v>
      </c>
      <c r="D227" s="162"/>
      <c r="E227" s="163"/>
      <c r="F227" s="161"/>
      <c r="G227" s="192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61"/>
      <c r="Z227" s="186"/>
      <c r="AA227" s="151"/>
      <c r="AB227" s="151"/>
      <c r="AC227" s="151"/>
      <c r="AD227" s="151"/>
      <c r="AE227" s="151"/>
      <c r="AF227" s="151"/>
      <c r="AG227" s="151" t="s">
        <v>127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2" x14ac:dyDescent="0.2">
      <c r="A228" s="158"/>
      <c r="B228" s="159"/>
      <c r="C228" s="273"/>
      <c r="D228" s="274"/>
      <c r="E228" s="274"/>
      <c r="F228" s="274"/>
      <c r="G228" s="274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86"/>
      <c r="AA228" s="151"/>
      <c r="AB228" s="151"/>
      <c r="AC228" s="151"/>
      <c r="AD228" s="151"/>
      <c r="AE228" s="151"/>
      <c r="AF228" s="151"/>
      <c r="AG228" s="151" t="s">
        <v>130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72">
        <v>44</v>
      </c>
      <c r="B229" s="173" t="s">
        <v>307</v>
      </c>
      <c r="C229" s="181" t="s">
        <v>308</v>
      </c>
      <c r="D229" s="174" t="s">
        <v>118</v>
      </c>
      <c r="E229" s="175">
        <v>11.55</v>
      </c>
      <c r="F229" s="176"/>
      <c r="G229" s="191">
        <f>ROUND(E229*F229,2)</f>
        <v>0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0</v>
      </c>
      <c r="N229" s="175">
        <v>0.129</v>
      </c>
      <c r="O229" s="175">
        <f>ROUND(E229*N229,2)</f>
        <v>1.49</v>
      </c>
      <c r="P229" s="175">
        <v>0</v>
      </c>
      <c r="Q229" s="175">
        <f>ROUND(E229*P229,2)</f>
        <v>0</v>
      </c>
      <c r="R229" s="177"/>
      <c r="S229" s="177" t="s">
        <v>301</v>
      </c>
      <c r="T229" s="178" t="s">
        <v>120</v>
      </c>
      <c r="U229" s="161">
        <v>0</v>
      </c>
      <c r="V229" s="161">
        <f>ROUND(E229*U229,2)</f>
        <v>0</v>
      </c>
      <c r="W229" s="161"/>
      <c r="X229" s="161" t="s">
        <v>255</v>
      </c>
      <c r="Y229" s="161" t="s">
        <v>122</v>
      </c>
      <c r="Z229" s="186"/>
      <c r="AA229" s="151"/>
      <c r="AB229" s="151"/>
      <c r="AC229" s="151"/>
      <c r="AD229" s="151"/>
      <c r="AE229" s="151"/>
      <c r="AF229" s="151"/>
      <c r="AG229" s="151" t="s">
        <v>256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2" x14ac:dyDescent="0.2">
      <c r="A230" s="158"/>
      <c r="B230" s="159"/>
      <c r="C230" s="182" t="s">
        <v>309</v>
      </c>
      <c r="D230" s="162"/>
      <c r="E230" s="163">
        <v>11.55</v>
      </c>
      <c r="F230" s="161"/>
      <c r="G230" s="192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61"/>
      <c r="Z230" s="186"/>
      <c r="AA230" s="151"/>
      <c r="AB230" s="151"/>
      <c r="AC230" s="151"/>
      <c r="AD230" s="151"/>
      <c r="AE230" s="151"/>
      <c r="AF230" s="151"/>
      <c r="AG230" s="151" t="s">
        <v>127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3" x14ac:dyDescent="0.2">
      <c r="A231" s="158"/>
      <c r="B231" s="159"/>
      <c r="C231" s="182" t="s">
        <v>283</v>
      </c>
      <c r="D231" s="162"/>
      <c r="E231" s="163"/>
      <c r="F231" s="161"/>
      <c r="G231" s="192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86"/>
      <c r="AA231" s="151"/>
      <c r="AB231" s="151"/>
      <c r="AC231" s="151"/>
      <c r="AD231" s="151"/>
      <c r="AE231" s="151"/>
      <c r="AF231" s="151"/>
      <c r="AG231" s="151" t="s">
        <v>127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2" x14ac:dyDescent="0.2">
      <c r="A232" s="158"/>
      <c r="B232" s="159"/>
      <c r="C232" s="273"/>
      <c r="D232" s="274"/>
      <c r="E232" s="274"/>
      <c r="F232" s="274"/>
      <c r="G232" s="274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61"/>
      <c r="Z232" s="186"/>
      <c r="AA232" s="151"/>
      <c r="AB232" s="151"/>
      <c r="AC232" s="151"/>
      <c r="AD232" s="151"/>
      <c r="AE232" s="151"/>
      <c r="AF232" s="151"/>
      <c r="AG232" s="151" t="s">
        <v>130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">
      <c r="A233" s="165" t="s">
        <v>114</v>
      </c>
      <c r="B233" s="166" t="s">
        <v>70</v>
      </c>
      <c r="C233" s="180" t="s">
        <v>71</v>
      </c>
      <c r="D233" s="167"/>
      <c r="E233" s="168"/>
      <c r="F233" s="169"/>
      <c r="G233" s="190">
        <f>SUMIF(AG234:AG248,"&lt;&gt;NOR",G234:G248)</f>
        <v>0</v>
      </c>
      <c r="H233" s="169"/>
      <c r="I233" s="169">
        <f>SUM(I234:I248)</f>
        <v>0</v>
      </c>
      <c r="J233" s="169"/>
      <c r="K233" s="169">
        <f>SUM(K234:K248)</f>
        <v>0</v>
      </c>
      <c r="L233" s="169"/>
      <c r="M233" s="169">
        <f>SUM(M234:M248)</f>
        <v>0</v>
      </c>
      <c r="N233" s="168"/>
      <c r="O233" s="168">
        <f>SUM(O234:O248)</f>
        <v>4.1500000000000004</v>
      </c>
      <c r="P233" s="168"/>
      <c r="Q233" s="168">
        <f>SUM(Q234:Q248)</f>
        <v>0</v>
      </c>
      <c r="R233" s="169"/>
      <c r="S233" s="169"/>
      <c r="T233" s="170"/>
      <c r="U233" s="164"/>
      <c r="V233" s="164">
        <f>SUM(V234:V248)</f>
        <v>11.45</v>
      </c>
      <c r="W233" s="164"/>
      <c r="X233" s="164"/>
      <c r="Y233" s="164"/>
      <c r="AG233" t="s">
        <v>115</v>
      </c>
    </row>
    <row r="234" spans="1:60" outlineLevel="1" x14ac:dyDescent="0.2">
      <c r="A234" s="172">
        <v>45</v>
      </c>
      <c r="B234" s="173" t="s">
        <v>310</v>
      </c>
      <c r="C234" s="181" t="s">
        <v>311</v>
      </c>
      <c r="D234" s="174" t="s">
        <v>312</v>
      </c>
      <c r="E234" s="175">
        <v>3</v>
      </c>
      <c r="F234" s="176"/>
      <c r="G234" s="191">
        <f>ROUND(E234*F234,2)</f>
        <v>0</v>
      </c>
      <c r="H234" s="176"/>
      <c r="I234" s="177">
        <f>ROUND(E234*H234,2)</f>
        <v>0</v>
      </c>
      <c r="J234" s="176"/>
      <c r="K234" s="177">
        <f>ROUND(E234*J234,2)</f>
        <v>0</v>
      </c>
      <c r="L234" s="177">
        <v>21</v>
      </c>
      <c r="M234" s="177">
        <f>G234*(1+L234/100)</f>
        <v>0</v>
      </c>
      <c r="N234" s="175">
        <v>0.43093999999999999</v>
      </c>
      <c r="O234" s="175">
        <f>ROUND(E234*N234,2)</f>
        <v>1.29</v>
      </c>
      <c r="P234" s="175">
        <v>0</v>
      </c>
      <c r="Q234" s="175">
        <f>ROUND(E234*P234,2)</f>
        <v>0</v>
      </c>
      <c r="R234" s="177" t="s">
        <v>119</v>
      </c>
      <c r="S234" s="177" t="s">
        <v>120</v>
      </c>
      <c r="T234" s="178" t="s">
        <v>120</v>
      </c>
      <c r="U234" s="161">
        <v>3.8170000000000002</v>
      </c>
      <c r="V234" s="161">
        <f>ROUND(E234*U234,2)</f>
        <v>11.45</v>
      </c>
      <c r="W234" s="161"/>
      <c r="X234" s="161" t="s">
        <v>121</v>
      </c>
      <c r="Y234" s="161" t="s">
        <v>122</v>
      </c>
      <c r="Z234" s="186"/>
      <c r="AA234" s="151"/>
      <c r="AB234" s="151"/>
      <c r="AC234" s="151"/>
      <c r="AD234" s="151"/>
      <c r="AE234" s="151"/>
      <c r="AF234" s="151"/>
      <c r="AG234" s="151" t="s">
        <v>123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ht="33.75" outlineLevel="2" x14ac:dyDescent="0.2">
      <c r="A235" s="158"/>
      <c r="B235" s="159"/>
      <c r="C235" s="271" t="s">
        <v>313</v>
      </c>
      <c r="D235" s="272"/>
      <c r="E235" s="272"/>
      <c r="F235" s="272"/>
      <c r="G235" s="272"/>
      <c r="H235" s="161"/>
      <c r="I235" s="161"/>
      <c r="J235" s="161"/>
      <c r="K235" s="161"/>
      <c r="L235" s="161"/>
      <c r="M235" s="161"/>
      <c r="N235" s="160"/>
      <c r="O235" s="160"/>
      <c r="P235" s="160"/>
      <c r="Q235" s="160"/>
      <c r="R235" s="161"/>
      <c r="S235" s="161"/>
      <c r="T235" s="161"/>
      <c r="U235" s="161"/>
      <c r="V235" s="161"/>
      <c r="W235" s="161"/>
      <c r="X235" s="161"/>
      <c r="Y235" s="161"/>
      <c r="Z235" s="186"/>
      <c r="AA235" s="151"/>
      <c r="AB235" s="151"/>
      <c r="AC235" s="151"/>
      <c r="AD235" s="151"/>
      <c r="AE235" s="151"/>
      <c r="AF235" s="151"/>
      <c r="AG235" s="151" t="s">
        <v>125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79" t="str">
        <f>C235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35" s="151"/>
      <c r="BC235" s="151"/>
      <c r="BD235" s="151"/>
      <c r="BE235" s="151"/>
      <c r="BF235" s="151"/>
      <c r="BG235" s="151"/>
      <c r="BH235" s="151"/>
    </row>
    <row r="236" spans="1:60" outlineLevel="2" x14ac:dyDescent="0.2">
      <c r="A236" s="158"/>
      <c r="B236" s="159"/>
      <c r="C236" s="182" t="s">
        <v>314</v>
      </c>
      <c r="D236" s="162"/>
      <c r="E236" s="163"/>
      <c r="F236" s="161"/>
      <c r="G236" s="192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61"/>
      <c r="Z236" s="186"/>
      <c r="AA236" s="151"/>
      <c r="AB236" s="151"/>
      <c r="AC236" s="151"/>
      <c r="AD236" s="151"/>
      <c r="AE236" s="151"/>
      <c r="AF236" s="151"/>
      <c r="AG236" s="151" t="s">
        <v>127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3" x14ac:dyDescent="0.2">
      <c r="A237" s="158"/>
      <c r="B237" s="159"/>
      <c r="C237" s="182" t="s">
        <v>315</v>
      </c>
      <c r="D237" s="162"/>
      <c r="E237" s="163">
        <v>3</v>
      </c>
      <c r="F237" s="161"/>
      <c r="G237" s="192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61"/>
      <c r="Z237" s="186"/>
      <c r="AA237" s="151"/>
      <c r="AB237" s="151"/>
      <c r="AC237" s="151"/>
      <c r="AD237" s="151"/>
      <c r="AE237" s="151"/>
      <c r="AF237" s="151"/>
      <c r="AG237" s="151" t="s">
        <v>127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3" x14ac:dyDescent="0.2">
      <c r="A238" s="158"/>
      <c r="B238" s="159"/>
      <c r="C238" s="182" t="s">
        <v>214</v>
      </c>
      <c r="D238" s="162"/>
      <c r="E238" s="163"/>
      <c r="F238" s="161"/>
      <c r="G238" s="192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86"/>
      <c r="AA238" s="151"/>
      <c r="AB238" s="151"/>
      <c r="AC238" s="151"/>
      <c r="AD238" s="151"/>
      <c r="AE238" s="151"/>
      <c r="AF238" s="151"/>
      <c r="AG238" s="151" t="s">
        <v>127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2" x14ac:dyDescent="0.2">
      <c r="A239" s="158"/>
      <c r="B239" s="159"/>
      <c r="C239" s="273"/>
      <c r="D239" s="274"/>
      <c r="E239" s="274"/>
      <c r="F239" s="274"/>
      <c r="G239" s="274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61"/>
      <c r="Z239" s="186"/>
      <c r="AA239" s="151"/>
      <c r="AB239" s="151"/>
      <c r="AC239" s="151"/>
      <c r="AD239" s="151"/>
      <c r="AE239" s="151"/>
      <c r="AF239" s="151"/>
      <c r="AG239" s="151" t="s">
        <v>130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72">
        <v>46</v>
      </c>
      <c r="B240" s="173" t="s">
        <v>316</v>
      </c>
      <c r="C240" s="181" t="s">
        <v>317</v>
      </c>
      <c r="D240" s="174" t="s">
        <v>133</v>
      </c>
      <c r="E240" s="175">
        <v>4</v>
      </c>
      <c r="F240" s="176"/>
      <c r="G240" s="191">
        <f>ROUND(E240*F240,2)</f>
        <v>0</v>
      </c>
      <c r="H240" s="176"/>
      <c r="I240" s="177">
        <f>ROUND(E240*H240,2)</f>
        <v>0</v>
      </c>
      <c r="J240" s="176"/>
      <c r="K240" s="177">
        <f>ROUND(E240*J240,2)</f>
        <v>0</v>
      </c>
      <c r="L240" s="177">
        <v>21</v>
      </c>
      <c r="M240" s="177">
        <f>G240*(1+L240/100)</f>
        <v>0</v>
      </c>
      <c r="N240" s="175">
        <v>0.51870000000000005</v>
      </c>
      <c r="O240" s="175">
        <f>ROUND(E240*N240,2)</f>
        <v>2.0699999999999998</v>
      </c>
      <c r="P240" s="175">
        <v>0</v>
      </c>
      <c r="Q240" s="175">
        <f>ROUND(E240*P240,2)</f>
        <v>0</v>
      </c>
      <c r="R240" s="177" t="s">
        <v>237</v>
      </c>
      <c r="S240" s="177" t="s">
        <v>120</v>
      </c>
      <c r="T240" s="178" t="s">
        <v>120</v>
      </c>
      <c r="U240" s="161">
        <v>0</v>
      </c>
      <c r="V240" s="161">
        <f>ROUND(E240*U240,2)</f>
        <v>0</v>
      </c>
      <c r="W240" s="161"/>
      <c r="X240" s="161" t="s">
        <v>238</v>
      </c>
      <c r="Y240" s="161" t="s">
        <v>122</v>
      </c>
      <c r="Z240" s="186"/>
      <c r="AA240" s="151"/>
      <c r="AB240" s="151"/>
      <c r="AC240" s="151"/>
      <c r="AD240" s="151"/>
      <c r="AE240" s="151"/>
      <c r="AF240" s="151"/>
      <c r="AG240" s="151" t="s">
        <v>239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2" x14ac:dyDescent="0.2">
      <c r="A241" s="158"/>
      <c r="B241" s="159"/>
      <c r="C241" s="182" t="s">
        <v>318</v>
      </c>
      <c r="D241" s="162"/>
      <c r="E241" s="163">
        <v>4</v>
      </c>
      <c r="F241" s="161"/>
      <c r="G241" s="192"/>
      <c r="H241" s="161"/>
      <c r="I241" s="161"/>
      <c r="J241" s="161"/>
      <c r="K241" s="161"/>
      <c r="L241" s="161"/>
      <c r="M241" s="161"/>
      <c r="N241" s="160"/>
      <c r="O241" s="160"/>
      <c r="P241" s="160"/>
      <c r="Q241" s="160"/>
      <c r="R241" s="161"/>
      <c r="S241" s="161"/>
      <c r="T241" s="161"/>
      <c r="U241" s="161"/>
      <c r="V241" s="161"/>
      <c r="W241" s="161"/>
      <c r="X241" s="161"/>
      <c r="Y241" s="161"/>
      <c r="Z241" s="186"/>
      <c r="AA241" s="151"/>
      <c r="AB241" s="151"/>
      <c r="AC241" s="151"/>
      <c r="AD241" s="151"/>
      <c r="AE241" s="151"/>
      <c r="AF241" s="151"/>
      <c r="AG241" s="151" t="s">
        <v>127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3" x14ac:dyDescent="0.2">
      <c r="A242" s="158"/>
      <c r="B242" s="159"/>
      <c r="C242" s="182" t="s">
        <v>214</v>
      </c>
      <c r="D242" s="162"/>
      <c r="E242" s="163"/>
      <c r="F242" s="161"/>
      <c r="G242" s="192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61"/>
      <c r="Z242" s="186"/>
      <c r="AA242" s="151"/>
      <c r="AB242" s="151"/>
      <c r="AC242" s="151"/>
      <c r="AD242" s="151"/>
      <c r="AE242" s="151"/>
      <c r="AF242" s="151"/>
      <c r="AG242" s="151" t="s">
        <v>127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2" x14ac:dyDescent="0.2">
      <c r="A243" s="158"/>
      <c r="B243" s="159"/>
      <c r="C243" s="273"/>
      <c r="D243" s="274"/>
      <c r="E243" s="274"/>
      <c r="F243" s="274"/>
      <c r="G243" s="274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61"/>
      <c r="Z243" s="186"/>
      <c r="AA243" s="151"/>
      <c r="AB243" s="151"/>
      <c r="AC243" s="151"/>
      <c r="AD243" s="151"/>
      <c r="AE243" s="151"/>
      <c r="AF243" s="151"/>
      <c r="AG243" s="151" t="s">
        <v>130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72">
        <v>47</v>
      </c>
      <c r="B244" s="173" t="s">
        <v>319</v>
      </c>
      <c r="C244" s="181" t="s">
        <v>320</v>
      </c>
      <c r="D244" s="174" t="s">
        <v>312</v>
      </c>
      <c r="E244" s="175">
        <v>1</v>
      </c>
      <c r="F244" s="176"/>
      <c r="G244" s="191">
        <f>ROUND(E244*F244,2)</f>
        <v>0</v>
      </c>
      <c r="H244" s="176"/>
      <c r="I244" s="177">
        <f>ROUND(E244*H244,2)</f>
        <v>0</v>
      </c>
      <c r="J244" s="176"/>
      <c r="K244" s="177">
        <f>ROUND(E244*J244,2)</f>
        <v>0</v>
      </c>
      <c r="L244" s="177">
        <v>21</v>
      </c>
      <c r="M244" s="177">
        <f>G244*(1+L244/100)</f>
        <v>0</v>
      </c>
      <c r="N244" s="175">
        <v>0.79342000000000001</v>
      </c>
      <c r="O244" s="175">
        <f>ROUND(E244*N244,2)</f>
        <v>0.79</v>
      </c>
      <c r="P244" s="175">
        <v>0</v>
      </c>
      <c r="Q244" s="175">
        <f>ROUND(E244*P244,2)</f>
        <v>0</v>
      </c>
      <c r="R244" s="177" t="s">
        <v>237</v>
      </c>
      <c r="S244" s="177" t="s">
        <v>120</v>
      </c>
      <c r="T244" s="178" t="s">
        <v>120</v>
      </c>
      <c r="U244" s="161">
        <v>0</v>
      </c>
      <c r="V244" s="161">
        <f>ROUND(E244*U244,2)</f>
        <v>0</v>
      </c>
      <c r="W244" s="161"/>
      <c r="X244" s="161" t="s">
        <v>238</v>
      </c>
      <c r="Y244" s="161" t="s">
        <v>122</v>
      </c>
      <c r="Z244" s="186"/>
      <c r="AA244" s="151"/>
      <c r="AB244" s="151"/>
      <c r="AC244" s="151"/>
      <c r="AD244" s="151"/>
      <c r="AE244" s="151"/>
      <c r="AF244" s="151"/>
      <c r="AG244" s="151" t="s">
        <v>239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2.5" outlineLevel="2" x14ac:dyDescent="0.2">
      <c r="A245" s="158"/>
      <c r="B245" s="159"/>
      <c r="C245" s="271" t="s">
        <v>321</v>
      </c>
      <c r="D245" s="272"/>
      <c r="E245" s="272"/>
      <c r="F245" s="272"/>
      <c r="G245" s="272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61"/>
      <c r="Z245" s="186"/>
      <c r="AA245" s="151"/>
      <c r="AB245" s="151"/>
      <c r="AC245" s="151"/>
      <c r="AD245" s="151"/>
      <c r="AE245" s="151"/>
      <c r="AF245" s="151"/>
      <c r="AG245" s="151" t="s">
        <v>125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79" t="str">
        <f>C245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45" s="151"/>
      <c r="BC245" s="151"/>
      <c r="BD245" s="151"/>
      <c r="BE245" s="151"/>
      <c r="BF245" s="151"/>
      <c r="BG245" s="151"/>
      <c r="BH245" s="151"/>
    </row>
    <row r="246" spans="1:60" outlineLevel="2" x14ac:dyDescent="0.2">
      <c r="A246" s="158"/>
      <c r="B246" s="159"/>
      <c r="C246" s="182" t="s">
        <v>322</v>
      </c>
      <c r="D246" s="162"/>
      <c r="E246" s="163">
        <v>1</v>
      </c>
      <c r="F246" s="161"/>
      <c r="G246" s="192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61"/>
      <c r="Z246" s="186"/>
      <c r="AA246" s="151"/>
      <c r="AB246" s="151"/>
      <c r="AC246" s="151"/>
      <c r="AD246" s="151"/>
      <c r="AE246" s="151"/>
      <c r="AF246" s="151"/>
      <c r="AG246" s="151" t="s">
        <v>127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3" x14ac:dyDescent="0.2">
      <c r="A247" s="158"/>
      <c r="B247" s="159"/>
      <c r="C247" s="182" t="s">
        <v>214</v>
      </c>
      <c r="D247" s="162"/>
      <c r="E247" s="163"/>
      <c r="F247" s="161"/>
      <c r="G247" s="192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61"/>
      <c r="Z247" s="186"/>
      <c r="AA247" s="151"/>
      <c r="AB247" s="151"/>
      <c r="AC247" s="151"/>
      <c r="AD247" s="151"/>
      <c r="AE247" s="151"/>
      <c r="AF247" s="151"/>
      <c r="AG247" s="151" t="s">
        <v>127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2" x14ac:dyDescent="0.2">
      <c r="A248" s="158"/>
      <c r="B248" s="159"/>
      <c r="C248" s="273"/>
      <c r="D248" s="274"/>
      <c r="E248" s="274"/>
      <c r="F248" s="274"/>
      <c r="G248" s="274"/>
      <c r="H248" s="161"/>
      <c r="I248" s="161"/>
      <c r="J248" s="161"/>
      <c r="K248" s="161"/>
      <c r="L248" s="161"/>
      <c r="M248" s="161"/>
      <c r="N248" s="160"/>
      <c r="O248" s="160"/>
      <c r="P248" s="160"/>
      <c r="Q248" s="160"/>
      <c r="R248" s="161"/>
      <c r="S248" s="161"/>
      <c r="T248" s="161"/>
      <c r="U248" s="161"/>
      <c r="V248" s="161"/>
      <c r="W248" s="161"/>
      <c r="X248" s="161"/>
      <c r="Y248" s="161"/>
      <c r="Z248" s="186"/>
      <c r="AA248" s="151"/>
      <c r="AB248" s="151"/>
      <c r="AC248" s="151"/>
      <c r="AD248" s="151"/>
      <c r="AE248" s="151"/>
      <c r="AF248" s="151"/>
      <c r="AG248" s="151" t="s">
        <v>130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x14ac:dyDescent="0.2">
      <c r="A249" s="165" t="s">
        <v>114</v>
      </c>
      <c r="B249" s="166" t="s">
        <v>72</v>
      </c>
      <c r="C249" s="180" t="s">
        <v>73</v>
      </c>
      <c r="D249" s="167"/>
      <c r="E249" s="168"/>
      <c r="F249" s="169"/>
      <c r="G249" s="190">
        <f>SUMIF(AG250:AG335,"&lt;&gt;NOR",G250:G335)</f>
        <v>0</v>
      </c>
      <c r="H249" s="169"/>
      <c r="I249" s="169">
        <f>SUM(I250:I335)</f>
        <v>0</v>
      </c>
      <c r="J249" s="169"/>
      <c r="K249" s="169">
        <f>SUM(K250:K335)</f>
        <v>0</v>
      </c>
      <c r="L249" s="169"/>
      <c r="M249" s="169">
        <f>SUM(M250:M335)</f>
        <v>0</v>
      </c>
      <c r="N249" s="168"/>
      <c r="O249" s="168">
        <f>SUM(O250:O335)</f>
        <v>58.929999999999993</v>
      </c>
      <c r="P249" s="168"/>
      <c r="Q249" s="168">
        <f>SUM(Q250:Q335)</f>
        <v>0</v>
      </c>
      <c r="R249" s="169"/>
      <c r="S249" s="169"/>
      <c r="T249" s="170"/>
      <c r="U249" s="164"/>
      <c r="V249" s="164">
        <f>SUM(V250:V335)</f>
        <v>91.22999999999999</v>
      </c>
      <c r="W249" s="164"/>
      <c r="X249" s="164"/>
      <c r="Y249" s="164"/>
      <c r="AG249" t="s">
        <v>115</v>
      </c>
    </row>
    <row r="250" spans="1:60" ht="22.5" outlineLevel="1" x14ac:dyDescent="0.2">
      <c r="A250" s="172">
        <v>48</v>
      </c>
      <c r="B250" s="173" t="s">
        <v>323</v>
      </c>
      <c r="C250" s="181" t="s">
        <v>324</v>
      </c>
      <c r="D250" s="174" t="s">
        <v>312</v>
      </c>
      <c r="E250" s="175">
        <v>3</v>
      </c>
      <c r="F250" s="176"/>
      <c r="G250" s="191">
        <f>ROUND(E250*F250,2)</f>
        <v>0</v>
      </c>
      <c r="H250" s="176"/>
      <c r="I250" s="177">
        <f>ROUND(E250*H250,2)</f>
        <v>0</v>
      </c>
      <c r="J250" s="176"/>
      <c r="K250" s="177">
        <f>ROUND(E250*J250,2)</f>
        <v>0</v>
      </c>
      <c r="L250" s="177">
        <v>21</v>
      </c>
      <c r="M250" s="177">
        <f>G250*(1+L250/100)</f>
        <v>0</v>
      </c>
      <c r="N250" s="175">
        <v>0.11840000000000001</v>
      </c>
      <c r="O250" s="175">
        <f>ROUND(E250*N250,2)</f>
        <v>0.36</v>
      </c>
      <c r="P250" s="175">
        <v>0</v>
      </c>
      <c r="Q250" s="175">
        <f>ROUND(E250*P250,2)</f>
        <v>0</v>
      </c>
      <c r="R250" s="177" t="s">
        <v>119</v>
      </c>
      <c r="S250" s="177" t="s">
        <v>120</v>
      </c>
      <c r="T250" s="178" t="s">
        <v>120</v>
      </c>
      <c r="U250" s="161">
        <v>0.91800000000000004</v>
      </c>
      <c r="V250" s="161">
        <f>ROUND(E250*U250,2)</f>
        <v>2.75</v>
      </c>
      <c r="W250" s="161"/>
      <c r="X250" s="161" t="s">
        <v>121</v>
      </c>
      <c r="Y250" s="161" t="s">
        <v>122</v>
      </c>
      <c r="Z250" s="186"/>
      <c r="AA250" s="151"/>
      <c r="AB250" s="151"/>
      <c r="AC250" s="151"/>
      <c r="AD250" s="151"/>
      <c r="AE250" s="151"/>
      <c r="AF250" s="151"/>
      <c r="AG250" s="151" t="s">
        <v>123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2" x14ac:dyDescent="0.2">
      <c r="A251" s="158"/>
      <c r="B251" s="159"/>
      <c r="C251" s="182" t="s">
        <v>325</v>
      </c>
      <c r="D251" s="162"/>
      <c r="E251" s="163">
        <v>1</v>
      </c>
      <c r="F251" s="161"/>
      <c r="G251" s="192"/>
      <c r="H251" s="161"/>
      <c r="I251" s="161"/>
      <c r="J251" s="161"/>
      <c r="K251" s="161"/>
      <c r="L251" s="161"/>
      <c r="M251" s="161"/>
      <c r="N251" s="160"/>
      <c r="O251" s="160"/>
      <c r="P251" s="160"/>
      <c r="Q251" s="160"/>
      <c r="R251" s="161"/>
      <c r="S251" s="161"/>
      <c r="T251" s="161"/>
      <c r="U251" s="161"/>
      <c r="V251" s="161"/>
      <c r="W251" s="161"/>
      <c r="X251" s="161"/>
      <c r="Y251" s="161"/>
      <c r="Z251" s="186"/>
      <c r="AA251" s="151"/>
      <c r="AB251" s="151"/>
      <c r="AC251" s="151"/>
      <c r="AD251" s="151"/>
      <c r="AE251" s="151"/>
      <c r="AF251" s="151"/>
      <c r="AG251" s="151" t="s">
        <v>127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3" x14ac:dyDescent="0.2">
      <c r="A252" s="158"/>
      <c r="B252" s="159"/>
      <c r="C252" s="182" t="s">
        <v>326</v>
      </c>
      <c r="D252" s="162"/>
      <c r="E252" s="163"/>
      <c r="F252" s="161"/>
      <c r="G252" s="192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86"/>
      <c r="AA252" s="151"/>
      <c r="AB252" s="151"/>
      <c r="AC252" s="151"/>
      <c r="AD252" s="151"/>
      <c r="AE252" s="151"/>
      <c r="AF252" s="151"/>
      <c r="AG252" s="151" t="s">
        <v>127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3" x14ac:dyDescent="0.2">
      <c r="A253" s="158"/>
      <c r="B253" s="159"/>
      <c r="C253" s="182" t="s">
        <v>327</v>
      </c>
      <c r="D253" s="162"/>
      <c r="E253" s="163">
        <v>1</v>
      </c>
      <c r="F253" s="161"/>
      <c r="G253" s="192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61"/>
      <c r="Z253" s="186"/>
      <c r="AA253" s="151"/>
      <c r="AB253" s="151"/>
      <c r="AC253" s="151"/>
      <c r="AD253" s="151"/>
      <c r="AE253" s="151"/>
      <c r="AF253" s="151"/>
      <c r="AG253" s="151" t="s">
        <v>127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3" x14ac:dyDescent="0.2">
      <c r="A254" s="158"/>
      <c r="B254" s="159"/>
      <c r="C254" s="182" t="s">
        <v>328</v>
      </c>
      <c r="D254" s="162"/>
      <c r="E254" s="163">
        <v>1</v>
      </c>
      <c r="F254" s="161"/>
      <c r="G254" s="192"/>
      <c r="H254" s="161"/>
      <c r="I254" s="161"/>
      <c r="J254" s="161"/>
      <c r="K254" s="161"/>
      <c r="L254" s="161"/>
      <c r="M254" s="161"/>
      <c r="N254" s="160"/>
      <c r="O254" s="160"/>
      <c r="P254" s="160"/>
      <c r="Q254" s="160"/>
      <c r="R254" s="161"/>
      <c r="S254" s="161"/>
      <c r="T254" s="161"/>
      <c r="U254" s="161"/>
      <c r="V254" s="161"/>
      <c r="W254" s="161"/>
      <c r="X254" s="161"/>
      <c r="Y254" s="161"/>
      <c r="Z254" s="186"/>
      <c r="AA254" s="151"/>
      <c r="AB254" s="151"/>
      <c r="AC254" s="151"/>
      <c r="AD254" s="151"/>
      <c r="AE254" s="151"/>
      <c r="AF254" s="151"/>
      <c r="AG254" s="151" t="s">
        <v>127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3" x14ac:dyDescent="0.2">
      <c r="A255" s="158"/>
      <c r="B255" s="159"/>
      <c r="C255" s="182" t="s">
        <v>129</v>
      </c>
      <c r="D255" s="162"/>
      <c r="E255" s="163"/>
      <c r="F255" s="161"/>
      <c r="G255" s="192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86"/>
      <c r="AA255" s="151"/>
      <c r="AB255" s="151"/>
      <c r="AC255" s="151"/>
      <c r="AD255" s="151"/>
      <c r="AE255" s="151"/>
      <c r="AF255" s="151"/>
      <c r="AG255" s="151" t="s">
        <v>127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2" x14ac:dyDescent="0.2">
      <c r="A256" s="158"/>
      <c r="B256" s="159"/>
      <c r="C256" s="273"/>
      <c r="D256" s="274"/>
      <c r="E256" s="274"/>
      <c r="F256" s="274"/>
      <c r="G256" s="274"/>
      <c r="H256" s="161"/>
      <c r="I256" s="161"/>
      <c r="J256" s="161"/>
      <c r="K256" s="161"/>
      <c r="L256" s="161"/>
      <c r="M256" s="161"/>
      <c r="N256" s="160"/>
      <c r="O256" s="160"/>
      <c r="P256" s="160"/>
      <c r="Q256" s="160"/>
      <c r="R256" s="161"/>
      <c r="S256" s="161"/>
      <c r="T256" s="161"/>
      <c r="U256" s="161"/>
      <c r="V256" s="161"/>
      <c r="W256" s="161"/>
      <c r="X256" s="161"/>
      <c r="Y256" s="161"/>
      <c r="Z256" s="186"/>
      <c r="AA256" s="151"/>
      <c r="AB256" s="151"/>
      <c r="AC256" s="151"/>
      <c r="AD256" s="151"/>
      <c r="AE256" s="151"/>
      <c r="AF256" s="151"/>
      <c r="AG256" s="151" t="s">
        <v>130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72">
        <v>49</v>
      </c>
      <c r="B257" s="173" t="s">
        <v>329</v>
      </c>
      <c r="C257" s="181" t="s">
        <v>330</v>
      </c>
      <c r="D257" s="174" t="s">
        <v>133</v>
      </c>
      <c r="E257" s="175">
        <v>10</v>
      </c>
      <c r="F257" s="176"/>
      <c r="G257" s="191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5">
        <v>1.2999999999999999E-4</v>
      </c>
      <c r="O257" s="175">
        <f>ROUND(E257*N257,2)</f>
        <v>0</v>
      </c>
      <c r="P257" s="175">
        <v>0</v>
      </c>
      <c r="Q257" s="175">
        <f>ROUND(E257*P257,2)</f>
        <v>0</v>
      </c>
      <c r="R257" s="177" t="s">
        <v>119</v>
      </c>
      <c r="S257" s="177" t="s">
        <v>120</v>
      </c>
      <c r="T257" s="178" t="s">
        <v>120</v>
      </c>
      <c r="U257" s="161">
        <v>2.1999999999999999E-2</v>
      </c>
      <c r="V257" s="161">
        <f>ROUND(E257*U257,2)</f>
        <v>0.22</v>
      </c>
      <c r="W257" s="161"/>
      <c r="X257" s="161" t="s">
        <v>121</v>
      </c>
      <c r="Y257" s="161" t="s">
        <v>122</v>
      </c>
      <c r="Z257" s="186"/>
      <c r="AA257" s="151"/>
      <c r="AB257" s="151"/>
      <c r="AC257" s="151"/>
      <c r="AD257" s="151"/>
      <c r="AE257" s="151"/>
      <c r="AF257" s="151"/>
      <c r="AG257" s="151" t="s">
        <v>123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2" x14ac:dyDescent="0.2">
      <c r="A258" s="158"/>
      <c r="B258" s="159"/>
      <c r="C258" s="182" t="s">
        <v>331</v>
      </c>
      <c r="D258" s="162"/>
      <c r="E258" s="163"/>
      <c r="F258" s="161"/>
      <c r="G258" s="192"/>
      <c r="H258" s="161"/>
      <c r="I258" s="161"/>
      <c r="J258" s="161"/>
      <c r="K258" s="161"/>
      <c r="L258" s="161"/>
      <c r="M258" s="161"/>
      <c r="N258" s="160"/>
      <c r="O258" s="160"/>
      <c r="P258" s="160"/>
      <c r="Q258" s="160"/>
      <c r="R258" s="161"/>
      <c r="S258" s="161"/>
      <c r="T258" s="161"/>
      <c r="U258" s="161"/>
      <c r="V258" s="161"/>
      <c r="W258" s="161"/>
      <c r="X258" s="161"/>
      <c r="Y258" s="161"/>
      <c r="Z258" s="186"/>
      <c r="AA258" s="151"/>
      <c r="AB258" s="151"/>
      <c r="AC258" s="151"/>
      <c r="AD258" s="151"/>
      <c r="AE258" s="151"/>
      <c r="AF258" s="151"/>
      <c r="AG258" s="151" t="s">
        <v>127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3" x14ac:dyDescent="0.2">
      <c r="A259" s="158"/>
      <c r="B259" s="159"/>
      <c r="C259" s="182" t="s">
        <v>332</v>
      </c>
      <c r="D259" s="162"/>
      <c r="E259" s="163">
        <v>10</v>
      </c>
      <c r="F259" s="161"/>
      <c r="G259" s="192"/>
      <c r="H259" s="161"/>
      <c r="I259" s="161"/>
      <c r="J259" s="161"/>
      <c r="K259" s="161"/>
      <c r="L259" s="161"/>
      <c r="M259" s="161"/>
      <c r="N259" s="160"/>
      <c r="O259" s="160"/>
      <c r="P259" s="160"/>
      <c r="Q259" s="160"/>
      <c r="R259" s="161"/>
      <c r="S259" s="161"/>
      <c r="T259" s="161"/>
      <c r="U259" s="161"/>
      <c r="V259" s="161"/>
      <c r="W259" s="161"/>
      <c r="X259" s="161"/>
      <c r="Y259" s="161"/>
      <c r="Z259" s="186"/>
      <c r="AA259" s="151"/>
      <c r="AB259" s="151"/>
      <c r="AC259" s="151"/>
      <c r="AD259" s="151"/>
      <c r="AE259" s="151"/>
      <c r="AF259" s="151"/>
      <c r="AG259" s="151" t="s">
        <v>127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3" x14ac:dyDescent="0.2">
      <c r="A260" s="158"/>
      <c r="B260" s="159"/>
      <c r="C260" s="182" t="s">
        <v>129</v>
      </c>
      <c r="D260" s="162"/>
      <c r="E260" s="163"/>
      <c r="F260" s="161"/>
      <c r="G260" s="192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86"/>
      <c r="AA260" s="151"/>
      <c r="AB260" s="151"/>
      <c r="AC260" s="151"/>
      <c r="AD260" s="151"/>
      <c r="AE260" s="151"/>
      <c r="AF260" s="151"/>
      <c r="AG260" s="151" t="s">
        <v>127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2" x14ac:dyDescent="0.2">
      <c r="A261" s="158"/>
      <c r="B261" s="159"/>
      <c r="C261" s="273"/>
      <c r="D261" s="274"/>
      <c r="E261" s="274"/>
      <c r="F261" s="274"/>
      <c r="G261" s="274"/>
      <c r="H261" s="161"/>
      <c r="I261" s="161"/>
      <c r="J261" s="161"/>
      <c r="K261" s="161"/>
      <c r="L261" s="161"/>
      <c r="M261" s="161"/>
      <c r="N261" s="160"/>
      <c r="O261" s="160"/>
      <c r="P261" s="160"/>
      <c r="Q261" s="160"/>
      <c r="R261" s="161"/>
      <c r="S261" s="161"/>
      <c r="T261" s="161"/>
      <c r="U261" s="161"/>
      <c r="V261" s="161"/>
      <c r="W261" s="161"/>
      <c r="X261" s="161"/>
      <c r="Y261" s="161"/>
      <c r="Z261" s="186"/>
      <c r="AA261" s="151"/>
      <c r="AB261" s="151"/>
      <c r="AC261" s="151"/>
      <c r="AD261" s="151"/>
      <c r="AE261" s="151"/>
      <c r="AF261" s="151"/>
      <c r="AG261" s="151" t="s">
        <v>130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72">
        <v>50</v>
      </c>
      <c r="B262" s="173" t="s">
        <v>333</v>
      </c>
      <c r="C262" s="181" t="s">
        <v>334</v>
      </c>
      <c r="D262" s="174" t="s">
        <v>133</v>
      </c>
      <c r="E262" s="175">
        <v>60</v>
      </c>
      <c r="F262" s="176"/>
      <c r="G262" s="191">
        <f>ROUND(E262*F262,2)</f>
        <v>0</v>
      </c>
      <c r="H262" s="176"/>
      <c r="I262" s="177">
        <f>ROUND(E262*H262,2)</f>
        <v>0</v>
      </c>
      <c r="J262" s="176"/>
      <c r="K262" s="177">
        <f>ROUND(E262*J262,2)</f>
        <v>0</v>
      </c>
      <c r="L262" s="177">
        <v>21</v>
      </c>
      <c r="M262" s="177">
        <f>G262*(1+L262/100)</f>
        <v>0</v>
      </c>
      <c r="N262" s="175">
        <v>9.3000000000000005E-4</v>
      </c>
      <c r="O262" s="175">
        <f>ROUND(E262*N262,2)</f>
        <v>0.06</v>
      </c>
      <c r="P262" s="175">
        <v>0</v>
      </c>
      <c r="Q262" s="175">
        <f>ROUND(E262*P262,2)</f>
        <v>0</v>
      </c>
      <c r="R262" s="177" t="s">
        <v>119</v>
      </c>
      <c r="S262" s="177" t="s">
        <v>120</v>
      </c>
      <c r="T262" s="178" t="s">
        <v>120</v>
      </c>
      <c r="U262" s="161">
        <v>4.2999999999999997E-2</v>
      </c>
      <c r="V262" s="161">
        <f>ROUND(E262*U262,2)</f>
        <v>2.58</v>
      </c>
      <c r="W262" s="161"/>
      <c r="X262" s="161" t="s">
        <v>121</v>
      </c>
      <c r="Y262" s="161" t="s">
        <v>122</v>
      </c>
      <c r="Z262" s="186"/>
      <c r="AA262" s="151"/>
      <c r="AB262" s="151"/>
      <c r="AC262" s="151"/>
      <c r="AD262" s="151"/>
      <c r="AE262" s="151"/>
      <c r="AF262" s="151"/>
      <c r="AG262" s="151" t="s">
        <v>123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2" x14ac:dyDescent="0.2">
      <c r="A263" s="158"/>
      <c r="B263" s="159"/>
      <c r="C263" s="182" t="s">
        <v>331</v>
      </c>
      <c r="D263" s="162"/>
      <c r="E263" s="163"/>
      <c r="F263" s="161"/>
      <c r="G263" s="192"/>
      <c r="H263" s="161"/>
      <c r="I263" s="161"/>
      <c r="J263" s="161"/>
      <c r="K263" s="161"/>
      <c r="L263" s="161"/>
      <c r="M263" s="161"/>
      <c r="N263" s="160"/>
      <c r="O263" s="160"/>
      <c r="P263" s="160"/>
      <c r="Q263" s="160"/>
      <c r="R263" s="161"/>
      <c r="S263" s="161"/>
      <c r="T263" s="161"/>
      <c r="U263" s="161"/>
      <c r="V263" s="161"/>
      <c r="W263" s="161"/>
      <c r="X263" s="161"/>
      <c r="Y263" s="161"/>
      <c r="Z263" s="186"/>
      <c r="AA263" s="151"/>
      <c r="AB263" s="151"/>
      <c r="AC263" s="151"/>
      <c r="AD263" s="151"/>
      <c r="AE263" s="151"/>
      <c r="AF263" s="151"/>
      <c r="AG263" s="151" t="s">
        <v>127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3" x14ac:dyDescent="0.2">
      <c r="A264" s="158"/>
      <c r="B264" s="159"/>
      <c r="C264" s="182" t="s">
        <v>335</v>
      </c>
      <c r="D264" s="162"/>
      <c r="E264" s="163">
        <v>60</v>
      </c>
      <c r="F264" s="161"/>
      <c r="G264" s="192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61"/>
      <c r="Z264" s="186"/>
      <c r="AA264" s="151"/>
      <c r="AB264" s="151"/>
      <c r="AC264" s="151"/>
      <c r="AD264" s="151"/>
      <c r="AE264" s="151"/>
      <c r="AF264" s="151"/>
      <c r="AG264" s="151" t="s">
        <v>127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3" x14ac:dyDescent="0.2">
      <c r="A265" s="158"/>
      <c r="B265" s="159"/>
      <c r="C265" s="182" t="s">
        <v>129</v>
      </c>
      <c r="D265" s="162"/>
      <c r="E265" s="163"/>
      <c r="F265" s="161"/>
      <c r="G265" s="192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86"/>
      <c r="AA265" s="151"/>
      <c r="AB265" s="151"/>
      <c r="AC265" s="151"/>
      <c r="AD265" s="151"/>
      <c r="AE265" s="151"/>
      <c r="AF265" s="151"/>
      <c r="AG265" s="151" t="s">
        <v>127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2" x14ac:dyDescent="0.2">
      <c r="A266" s="158"/>
      <c r="B266" s="159"/>
      <c r="C266" s="273"/>
      <c r="D266" s="274"/>
      <c r="E266" s="274"/>
      <c r="F266" s="274"/>
      <c r="G266" s="274"/>
      <c r="H266" s="161"/>
      <c r="I266" s="161"/>
      <c r="J266" s="161"/>
      <c r="K266" s="161"/>
      <c r="L266" s="161"/>
      <c r="M266" s="161"/>
      <c r="N266" s="160"/>
      <c r="O266" s="160"/>
      <c r="P266" s="160"/>
      <c r="Q266" s="160"/>
      <c r="R266" s="161"/>
      <c r="S266" s="161"/>
      <c r="T266" s="161"/>
      <c r="U266" s="161"/>
      <c r="V266" s="161"/>
      <c r="W266" s="161"/>
      <c r="X266" s="161"/>
      <c r="Y266" s="161"/>
      <c r="Z266" s="186"/>
      <c r="AA266" s="151"/>
      <c r="AB266" s="151"/>
      <c r="AC266" s="151"/>
      <c r="AD266" s="151"/>
      <c r="AE266" s="151"/>
      <c r="AF266" s="151"/>
      <c r="AG266" s="151" t="s">
        <v>130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ht="22.5" outlineLevel="1" x14ac:dyDescent="0.2">
      <c r="A267" s="172">
        <v>51</v>
      </c>
      <c r="B267" s="173" t="s">
        <v>336</v>
      </c>
      <c r="C267" s="181" t="s">
        <v>337</v>
      </c>
      <c r="D267" s="174" t="s">
        <v>118</v>
      </c>
      <c r="E267" s="175">
        <v>8</v>
      </c>
      <c r="F267" s="176"/>
      <c r="G267" s="191">
        <f>ROUND(E267*F267,2)</f>
        <v>0</v>
      </c>
      <c r="H267" s="176"/>
      <c r="I267" s="177">
        <f>ROUND(E267*H267,2)</f>
        <v>0</v>
      </c>
      <c r="J267" s="176"/>
      <c r="K267" s="177">
        <f>ROUND(E267*J267,2)</f>
        <v>0</v>
      </c>
      <c r="L267" s="177">
        <v>21</v>
      </c>
      <c r="M267" s="177">
        <f>G267*(1+L267/100)</f>
        <v>0</v>
      </c>
      <c r="N267" s="175">
        <v>3.7000000000000002E-3</v>
      </c>
      <c r="O267" s="175">
        <f>ROUND(E267*N267,2)</f>
        <v>0.03</v>
      </c>
      <c r="P267" s="175">
        <v>0</v>
      </c>
      <c r="Q267" s="175">
        <f>ROUND(E267*P267,2)</f>
        <v>0</v>
      </c>
      <c r="R267" s="177" t="s">
        <v>119</v>
      </c>
      <c r="S267" s="177" t="s">
        <v>120</v>
      </c>
      <c r="T267" s="178" t="s">
        <v>120</v>
      </c>
      <c r="U267" s="161">
        <v>0.36099999999999999</v>
      </c>
      <c r="V267" s="161">
        <f>ROUND(E267*U267,2)</f>
        <v>2.89</v>
      </c>
      <c r="W267" s="161"/>
      <c r="X267" s="161" t="s">
        <v>121</v>
      </c>
      <c r="Y267" s="161" t="s">
        <v>122</v>
      </c>
      <c r="Z267" s="186"/>
      <c r="AA267" s="151"/>
      <c r="AB267" s="151"/>
      <c r="AC267" s="151"/>
      <c r="AD267" s="151"/>
      <c r="AE267" s="151"/>
      <c r="AF267" s="151"/>
      <c r="AG267" s="151" t="s">
        <v>123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2" x14ac:dyDescent="0.2">
      <c r="A268" s="158"/>
      <c r="B268" s="159"/>
      <c r="C268" s="182" t="s">
        <v>331</v>
      </c>
      <c r="D268" s="162"/>
      <c r="E268" s="163"/>
      <c r="F268" s="161"/>
      <c r="G268" s="192"/>
      <c r="H268" s="161"/>
      <c r="I268" s="161"/>
      <c r="J268" s="161"/>
      <c r="K268" s="161"/>
      <c r="L268" s="161"/>
      <c r="M268" s="161"/>
      <c r="N268" s="160"/>
      <c r="O268" s="160"/>
      <c r="P268" s="160"/>
      <c r="Q268" s="160"/>
      <c r="R268" s="161"/>
      <c r="S268" s="161"/>
      <c r="T268" s="161"/>
      <c r="U268" s="161"/>
      <c r="V268" s="161"/>
      <c r="W268" s="161"/>
      <c r="X268" s="161"/>
      <c r="Y268" s="161"/>
      <c r="Z268" s="186"/>
      <c r="AA268" s="151"/>
      <c r="AB268" s="151"/>
      <c r="AC268" s="151"/>
      <c r="AD268" s="151"/>
      <c r="AE268" s="151"/>
      <c r="AF268" s="151"/>
      <c r="AG268" s="151" t="s">
        <v>127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3" x14ac:dyDescent="0.2">
      <c r="A269" s="158"/>
      <c r="B269" s="159"/>
      <c r="C269" s="182" t="s">
        <v>338</v>
      </c>
      <c r="D269" s="162"/>
      <c r="E269" s="163">
        <v>8</v>
      </c>
      <c r="F269" s="161"/>
      <c r="G269" s="192"/>
      <c r="H269" s="161"/>
      <c r="I269" s="161"/>
      <c r="J269" s="161"/>
      <c r="K269" s="161"/>
      <c r="L269" s="161"/>
      <c r="M269" s="161"/>
      <c r="N269" s="160"/>
      <c r="O269" s="160"/>
      <c r="P269" s="160"/>
      <c r="Q269" s="160"/>
      <c r="R269" s="161"/>
      <c r="S269" s="161"/>
      <c r="T269" s="161"/>
      <c r="U269" s="161"/>
      <c r="V269" s="161"/>
      <c r="W269" s="161"/>
      <c r="X269" s="161"/>
      <c r="Y269" s="161"/>
      <c r="Z269" s="186"/>
      <c r="AA269" s="151"/>
      <c r="AB269" s="151"/>
      <c r="AC269" s="151"/>
      <c r="AD269" s="151"/>
      <c r="AE269" s="151"/>
      <c r="AF269" s="151"/>
      <c r="AG269" s="151" t="s">
        <v>127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3" x14ac:dyDescent="0.2">
      <c r="A270" s="158"/>
      <c r="B270" s="159"/>
      <c r="C270" s="182" t="s">
        <v>129</v>
      </c>
      <c r="D270" s="162"/>
      <c r="E270" s="163"/>
      <c r="F270" s="161"/>
      <c r="G270" s="192"/>
      <c r="H270" s="161"/>
      <c r="I270" s="161"/>
      <c r="J270" s="161"/>
      <c r="K270" s="161"/>
      <c r="L270" s="161"/>
      <c r="M270" s="161"/>
      <c r="N270" s="160"/>
      <c r="O270" s="160"/>
      <c r="P270" s="160"/>
      <c r="Q270" s="160"/>
      <c r="R270" s="161"/>
      <c r="S270" s="161"/>
      <c r="T270" s="161"/>
      <c r="U270" s="161"/>
      <c r="V270" s="161"/>
      <c r="W270" s="161"/>
      <c r="X270" s="161"/>
      <c r="Y270" s="161"/>
      <c r="Z270" s="186"/>
      <c r="AA270" s="151"/>
      <c r="AB270" s="151"/>
      <c r="AC270" s="151"/>
      <c r="AD270" s="151"/>
      <c r="AE270" s="151"/>
      <c r="AF270" s="151"/>
      <c r="AG270" s="151" t="s">
        <v>127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2" x14ac:dyDescent="0.2">
      <c r="A271" s="158"/>
      <c r="B271" s="159"/>
      <c r="C271" s="273"/>
      <c r="D271" s="274"/>
      <c r="E271" s="274"/>
      <c r="F271" s="274"/>
      <c r="G271" s="274"/>
      <c r="H271" s="161"/>
      <c r="I271" s="161"/>
      <c r="J271" s="161"/>
      <c r="K271" s="161"/>
      <c r="L271" s="161"/>
      <c r="M271" s="161"/>
      <c r="N271" s="160"/>
      <c r="O271" s="160"/>
      <c r="P271" s="160"/>
      <c r="Q271" s="160"/>
      <c r="R271" s="161"/>
      <c r="S271" s="161"/>
      <c r="T271" s="161"/>
      <c r="U271" s="161"/>
      <c r="V271" s="161"/>
      <c r="W271" s="161"/>
      <c r="X271" s="161"/>
      <c r="Y271" s="161"/>
      <c r="Z271" s="186"/>
      <c r="AA271" s="151"/>
      <c r="AB271" s="151"/>
      <c r="AC271" s="151"/>
      <c r="AD271" s="151"/>
      <c r="AE271" s="151"/>
      <c r="AF271" s="151"/>
      <c r="AG271" s="151" t="s">
        <v>130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72">
        <v>52</v>
      </c>
      <c r="B272" s="173" t="s">
        <v>339</v>
      </c>
      <c r="C272" s="181" t="s">
        <v>340</v>
      </c>
      <c r="D272" s="174" t="s">
        <v>133</v>
      </c>
      <c r="E272" s="175">
        <v>70</v>
      </c>
      <c r="F272" s="176"/>
      <c r="G272" s="191">
        <f>ROUND(E272*F272,2)</f>
        <v>0</v>
      </c>
      <c r="H272" s="176"/>
      <c r="I272" s="177">
        <f>ROUND(E272*H272,2)</f>
        <v>0</v>
      </c>
      <c r="J272" s="176"/>
      <c r="K272" s="177">
        <f>ROUND(E272*J272,2)</f>
        <v>0</v>
      </c>
      <c r="L272" s="177">
        <v>21</v>
      </c>
      <c r="M272" s="177">
        <f>G272*(1+L272/100)</f>
        <v>0</v>
      </c>
      <c r="N272" s="175">
        <v>0</v>
      </c>
      <c r="O272" s="175">
        <f>ROUND(E272*N272,2)</f>
        <v>0</v>
      </c>
      <c r="P272" s="175">
        <v>0</v>
      </c>
      <c r="Q272" s="175">
        <f>ROUND(E272*P272,2)</f>
        <v>0</v>
      </c>
      <c r="R272" s="177" t="s">
        <v>119</v>
      </c>
      <c r="S272" s="177" t="s">
        <v>120</v>
      </c>
      <c r="T272" s="178" t="s">
        <v>120</v>
      </c>
      <c r="U272" s="161">
        <v>1.2E-2</v>
      </c>
      <c r="V272" s="161">
        <f>ROUND(E272*U272,2)</f>
        <v>0.84</v>
      </c>
      <c r="W272" s="161"/>
      <c r="X272" s="161" t="s">
        <v>121</v>
      </c>
      <c r="Y272" s="161" t="s">
        <v>122</v>
      </c>
      <c r="Z272" s="186"/>
      <c r="AA272" s="151"/>
      <c r="AB272" s="151"/>
      <c r="AC272" s="151"/>
      <c r="AD272" s="151"/>
      <c r="AE272" s="151"/>
      <c r="AF272" s="151"/>
      <c r="AG272" s="151" t="s">
        <v>123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2" x14ac:dyDescent="0.2">
      <c r="A273" s="158"/>
      <c r="B273" s="159"/>
      <c r="C273" s="271" t="s">
        <v>341</v>
      </c>
      <c r="D273" s="272"/>
      <c r="E273" s="272"/>
      <c r="F273" s="272"/>
      <c r="G273" s="272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61"/>
      <c r="Z273" s="186"/>
      <c r="AA273" s="151"/>
      <c r="AB273" s="151"/>
      <c r="AC273" s="151"/>
      <c r="AD273" s="151"/>
      <c r="AE273" s="151"/>
      <c r="AF273" s="151"/>
      <c r="AG273" s="151" t="s">
        <v>125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2" x14ac:dyDescent="0.2">
      <c r="A274" s="158"/>
      <c r="B274" s="159"/>
      <c r="C274" s="182" t="s">
        <v>342</v>
      </c>
      <c r="D274" s="162"/>
      <c r="E274" s="163">
        <v>10</v>
      </c>
      <c r="F274" s="161"/>
      <c r="G274" s="192"/>
      <c r="H274" s="161"/>
      <c r="I274" s="161"/>
      <c r="J274" s="161"/>
      <c r="K274" s="161"/>
      <c r="L274" s="161"/>
      <c r="M274" s="161"/>
      <c r="N274" s="160"/>
      <c r="O274" s="160"/>
      <c r="P274" s="160"/>
      <c r="Q274" s="160"/>
      <c r="R274" s="161"/>
      <c r="S274" s="161"/>
      <c r="T274" s="161"/>
      <c r="U274" s="161"/>
      <c r="V274" s="161"/>
      <c r="W274" s="161"/>
      <c r="X274" s="161"/>
      <c r="Y274" s="161"/>
      <c r="Z274" s="186"/>
      <c r="AA274" s="151"/>
      <c r="AB274" s="151"/>
      <c r="AC274" s="151"/>
      <c r="AD274" s="151"/>
      <c r="AE274" s="151"/>
      <c r="AF274" s="151"/>
      <c r="AG274" s="151" t="s">
        <v>127</v>
      </c>
      <c r="AH274" s="151">
        <v>5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3" x14ac:dyDescent="0.2">
      <c r="A275" s="158"/>
      <c r="B275" s="159"/>
      <c r="C275" s="182" t="s">
        <v>343</v>
      </c>
      <c r="D275" s="162"/>
      <c r="E275" s="163">
        <v>60</v>
      </c>
      <c r="F275" s="161"/>
      <c r="G275" s="192"/>
      <c r="H275" s="161"/>
      <c r="I275" s="161"/>
      <c r="J275" s="161"/>
      <c r="K275" s="161"/>
      <c r="L275" s="161"/>
      <c r="M275" s="161"/>
      <c r="N275" s="160"/>
      <c r="O275" s="160"/>
      <c r="P275" s="160"/>
      <c r="Q275" s="160"/>
      <c r="R275" s="161"/>
      <c r="S275" s="161"/>
      <c r="T275" s="161"/>
      <c r="U275" s="161"/>
      <c r="V275" s="161"/>
      <c r="W275" s="161"/>
      <c r="X275" s="161"/>
      <c r="Y275" s="161"/>
      <c r="Z275" s="186"/>
      <c r="AA275" s="151"/>
      <c r="AB275" s="151"/>
      <c r="AC275" s="151"/>
      <c r="AD275" s="151"/>
      <c r="AE275" s="151"/>
      <c r="AF275" s="151"/>
      <c r="AG275" s="151" t="s">
        <v>127</v>
      </c>
      <c r="AH275" s="151">
        <v>5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2" x14ac:dyDescent="0.2">
      <c r="A276" s="158"/>
      <c r="B276" s="159"/>
      <c r="C276" s="273"/>
      <c r="D276" s="274"/>
      <c r="E276" s="274"/>
      <c r="F276" s="274"/>
      <c r="G276" s="274"/>
      <c r="H276" s="161"/>
      <c r="I276" s="161"/>
      <c r="J276" s="161"/>
      <c r="K276" s="161"/>
      <c r="L276" s="161"/>
      <c r="M276" s="161"/>
      <c r="N276" s="160"/>
      <c r="O276" s="160"/>
      <c r="P276" s="160"/>
      <c r="Q276" s="160"/>
      <c r="R276" s="161"/>
      <c r="S276" s="161"/>
      <c r="T276" s="161"/>
      <c r="U276" s="161"/>
      <c r="V276" s="161"/>
      <c r="W276" s="161"/>
      <c r="X276" s="161"/>
      <c r="Y276" s="161"/>
      <c r="Z276" s="186"/>
      <c r="AA276" s="151"/>
      <c r="AB276" s="151"/>
      <c r="AC276" s="151"/>
      <c r="AD276" s="151"/>
      <c r="AE276" s="151"/>
      <c r="AF276" s="151"/>
      <c r="AG276" s="151" t="s">
        <v>130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72">
        <v>53</v>
      </c>
      <c r="B277" s="173" t="s">
        <v>344</v>
      </c>
      <c r="C277" s="181" t="s">
        <v>345</v>
      </c>
      <c r="D277" s="174" t="s">
        <v>118</v>
      </c>
      <c r="E277" s="175">
        <v>8</v>
      </c>
      <c r="F277" s="176"/>
      <c r="G277" s="191">
        <f>ROUND(E277*F277,2)</f>
        <v>0</v>
      </c>
      <c r="H277" s="176"/>
      <c r="I277" s="177">
        <f>ROUND(E277*H277,2)</f>
        <v>0</v>
      </c>
      <c r="J277" s="176"/>
      <c r="K277" s="177">
        <f>ROUND(E277*J277,2)</f>
        <v>0</v>
      </c>
      <c r="L277" s="177">
        <v>21</v>
      </c>
      <c r="M277" s="177">
        <f>G277*(1+L277/100)</f>
        <v>0</v>
      </c>
      <c r="N277" s="175">
        <v>0</v>
      </c>
      <c r="O277" s="175">
        <f>ROUND(E277*N277,2)</f>
        <v>0</v>
      </c>
      <c r="P277" s="175">
        <v>0</v>
      </c>
      <c r="Q277" s="175">
        <f>ROUND(E277*P277,2)</f>
        <v>0</v>
      </c>
      <c r="R277" s="177" t="s">
        <v>119</v>
      </c>
      <c r="S277" s="177" t="s">
        <v>120</v>
      </c>
      <c r="T277" s="178" t="s">
        <v>120</v>
      </c>
      <c r="U277" s="161">
        <v>0.125</v>
      </c>
      <c r="V277" s="161">
        <f>ROUND(E277*U277,2)</f>
        <v>1</v>
      </c>
      <c r="W277" s="161"/>
      <c r="X277" s="161" t="s">
        <v>121</v>
      </c>
      <c r="Y277" s="161" t="s">
        <v>122</v>
      </c>
      <c r="Z277" s="186"/>
      <c r="AA277" s="151"/>
      <c r="AB277" s="151"/>
      <c r="AC277" s="151"/>
      <c r="AD277" s="151"/>
      <c r="AE277" s="151"/>
      <c r="AF277" s="151"/>
      <c r="AG277" s="151" t="s">
        <v>123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2" x14ac:dyDescent="0.2">
      <c r="A278" s="158"/>
      <c r="B278" s="159"/>
      <c r="C278" s="271" t="s">
        <v>341</v>
      </c>
      <c r="D278" s="272"/>
      <c r="E278" s="272"/>
      <c r="F278" s="272"/>
      <c r="G278" s="272"/>
      <c r="H278" s="161"/>
      <c r="I278" s="161"/>
      <c r="J278" s="161"/>
      <c r="K278" s="161"/>
      <c r="L278" s="161"/>
      <c r="M278" s="161"/>
      <c r="N278" s="160"/>
      <c r="O278" s="160"/>
      <c r="P278" s="160"/>
      <c r="Q278" s="160"/>
      <c r="R278" s="161"/>
      <c r="S278" s="161"/>
      <c r="T278" s="161"/>
      <c r="U278" s="161"/>
      <c r="V278" s="161"/>
      <c r="W278" s="161"/>
      <c r="X278" s="161"/>
      <c r="Y278" s="161"/>
      <c r="Z278" s="186"/>
      <c r="AA278" s="151"/>
      <c r="AB278" s="151"/>
      <c r="AC278" s="151"/>
      <c r="AD278" s="151"/>
      <c r="AE278" s="151"/>
      <c r="AF278" s="151"/>
      <c r="AG278" s="151" t="s">
        <v>125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2" x14ac:dyDescent="0.2">
      <c r="A279" s="158"/>
      <c r="B279" s="159"/>
      <c r="C279" s="182" t="s">
        <v>346</v>
      </c>
      <c r="D279" s="162"/>
      <c r="E279" s="163">
        <v>8</v>
      </c>
      <c r="F279" s="161"/>
      <c r="G279" s="192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61"/>
      <c r="Z279" s="186"/>
      <c r="AA279" s="151"/>
      <c r="AB279" s="151"/>
      <c r="AC279" s="151"/>
      <c r="AD279" s="151"/>
      <c r="AE279" s="151"/>
      <c r="AF279" s="151"/>
      <c r="AG279" s="151" t="s">
        <v>127</v>
      </c>
      <c r="AH279" s="151">
        <v>5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2" x14ac:dyDescent="0.2">
      <c r="A280" s="158"/>
      <c r="B280" s="159"/>
      <c r="C280" s="273"/>
      <c r="D280" s="274"/>
      <c r="E280" s="274"/>
      <c r="F280" s="274"/>
      <c r="G280" s="274"/>
      <c r="H280" s="161"/>
      <c r="I280" s="161"/>
      <c r="J280" s="161"/>
      <c r="K280" s="161"/>
      <c r="L280" s="161"/>
      <c r="M280" s="161"/>
      <c r="N280" s="160"/>
      <c r="O280" s="160"/>
      <c r="P280" s="160"/>
      <c r="Q280" s="160"/>
      <c r="R280" s="161"/>
      <c r="S280" s="161"/>
      <c r="T280" s="161"/>
      <c r="U280" s="161"/>
      <c r="V280" s="161"/>
      <c r="W280" s="161"/>
      <c r="X280" s="161"/>
      <c r="Y280" s="161"/>
      <c r="Z280" s="186"/>
      <c r="AA280" s="151"/>
      <c r="AB280" s="151"/>
      <c r="AC280" s="151"/>
      <c r="AD280" s="151"/>
      <c r="AE280" s="151"/>
      <c r="AF280" s="151"/>
      <c r="AG280" s="151" t="s">
        <v>130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ht="22.5" outlineLevel="1" x14ac:dyDescent="0.2">
      <c r="A281" s="172">
        <v>54</v>
      </c>
      <c r="B281" s="173" t="s">
        <v>347</v>
      </c>
      <c r="C281" s="181" t="s">
        <v>348</v>
      </c>
      <c r="D281" s="174" t="s">
        <v>133</v>
      </c>
      <c r="E281" s="175">
        <v>230</v>
      </c>
      <c r="F281" s="176"/>
      <c r="G281" s="191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5">
        <v>7.9710000000000003E-2</v>
      </c>
      <c r="O281" s="175">
        <f>ROUND(E281*N281,2)</f>
        <v>18.329999999999998</v>
      </c>
      <c r="P281" s="175">
        <v>0</v>
      </c>
      <c r="Q281" s="175">
        <f>ROUND(E281*P281,2)</f>
        <v>0</v>
      </c>
      <c r="R281" s="177" t="s">
        <v>119</v>
      </c>
      <c r="S281" s="177" t="s">
        <v>120</v>
      </c>
      <c r="T281" s="178" t="s">
        <v>120</v>
      </c>
      <c r="U281" s="161">
        <v>8.5000000000000006E-2</v>
      </c>
      <c r="V281" s="161">
        <f>ROUND(E281*U281,2)</f>
        <v>19.55</v>
      </c>
      <c r="W281" s="161"/>
      <c r="X281" s="161" t="s">
        <v>121</v>
      </c>
      <c r="Y281" s="161" t="s">
        <v>122</v>
      </c>
      <c r="Z281" s="186"/>
      <c r="AA281" s="151"/>
      <c r="AB281" s="151"/>
      <c r="AC281" s="151"/>
      <c r="AD281" s="151"/>
      <c r="AE281" s="151"/>
      <c r="AF281" s="151"/>
      <c r="AG281" s="151" t="s">
        <v>123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2" x14ac:dyDescent="0.2">
      <c r="A282" s="158"/>
      <c r="B282" s="159"/>
      <c r="C282" s="271" t="s">
        <v>349</v>
      </c>
      <c r="D282" s="272"/>
      <c r="E282" s="272"/>
      <c r="F282" s="272"/>
      <c r="G282" s="272"/>
      <c r="H282" s="161"/>
      <c r="I282" s="161"/>
      <c r="J282" s="161"/>
      <c r="K282" s="161"/>
      <c r="L282" s="161"/>
      <c r="M282" s="161"/>
      <c r="N282" s="160"/>
      <c r="O282" s="160"/>
      <c r="P282" s="160"/>
      <c r="Q282" s="160"/>
      <c r="R282" s="161"/>
      <c r="S282" s="161"/>
      <c r="T282" s="161"/>
      <c r="U282" s="161"/>
      <c r="V282" s="161"/>
      <c r="W282" s="161"/>
      <c r="X282" s="161"/>
      <c r="Y282" s="161"/>
      <c r="Z282" s="186"/>
      <c r="AA282" s="151"/>
      <c r="AB282" s="151"/>
      <c r="AC282" s="151"/>
      <c r="AD282" s="151"/>
      <c r="AE282" s="151"/>
      <c r="AF282" s="151"/>
      <c r="AG282" s="151" t="s">
        <v>125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2" x14ac:dyDescent="0.2">
      <c r="A283" s="158"/>
      <c r="B283" s="159"/>
      <c r="C283" s="182" t="s">
        <v>350</v>
      </c>
      <c r="D283" s="162"/>
      <c r="E283" s="163">
        <v>230</v>
      </c>
      <c r="F283" s="161"/>
      <c r="G283" s="192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61"/>
      <c r="Z283" s="186"/>
      <c r="AA283" s="151"/>
      <c r="AB283" s="151"/>
      <c r="AC283" s="151"/>
      <c r="AD283" s="151"/>
      <c r="AE283" s="151"/>
      <c r="AF283" s="151"/>
      <c r="AG283" s="151" t="s">
        <v>127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3" x14ac:dyDescent="0.2">
      <c r="A284" s="158"/>
      <c r="B284" s="159"/>
      <c r="C284" s="182" t="s">
        <v>351</v>
      </c>
      <c r="D284" s="162"/>
      <c r="E284" s="163"/>
      <c r="F284" s="161"/>
      <c r="G284" s="192"/>
      <c r="H284" s="161"/>
      <c r="I284" s="161"/>
      <c r="J284" s="161"/>
      <c r="K284" s="161"/>
      <c r="L284" s="161"/>
      <c r="M284" s="161"/>
      <c r="N284" s="160"/>
      <c r="O284" s="160"/>
      <c r="P284" s="160"/>
      <c r="Q284" s="160"/>
      <c r="R284" s="161"/>
      <c r="S284" s="161"/>
      <c r="T284" s="161"/>
      <c r="U284" s="161"/>
      <c r="V284" s="161"/>
      <c r="W284" s="161"/>
      <c r="X284" s="161"/>
      <c r="Y284" s="161"/>
      <c r="Z284" s="186"/>
      <c r="AA284" s="151"/>
      <c r="AB284" s="151"/>
      <c r="AC284" s="151"/>
      <c r="AD284" s="151"/>
      <c r="AE284" s="151"/>
      <c r="AF284" s="151"/>
      <c r="AG284" s="151" t="s">
        <v>127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3" x14ac:dyDescent="0.2">
      <c r="A285" s="158"/>
      <c r="B285" s="159"/>
      <c r="C285" s="182" t="s">
        <v>214</v>
      </c>
      <c r="D285" s="162"/>
      <c r="E285" s="163"/>
      <c r="F285" s="161"/>
      <c r="G285" s="192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61"/>
      <c r="Z285" s="186"/>
      <c r="AA285" s="151"/>
      <c r="AB285" s="151"/>
      <c r="AC285" s="151"/>
      <c r="AD285" s="151"/>
      <c r="AE285" s="151"/>
      <c r="AF285" s="151"/>
      <c r="AG285" s="151" t="s">
        <v>127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2" x14ac:dyDescent="0.2">
      <c r="A286" s="158"/>
      <c r="B286" s="159"/>
      <c r="C286" s="273"/>
      <c r="D286" s="274"/>
      <c r="E286" s="274"/>
      <c r="F286" s="274"/>
      <c r="G286" s="274"/>
      <c r="H286" s="161"/>
      <c r="I286" s="161"/>
      <c r="J286" s="161"/>
      <c r="K286" s="161"/>
      <c r="L286" s="161"/>
      <c r="M286" s="161"/>
      <c r="N286" s="160"/>
      <c r="O286" s="160"/>
      <c r="P286" s="160"/>
      <c r="Q286" s="160"/>
      <c r="R286" s="161"/>
      <c r="S286" s="161"/>
      <c r="T286" s="161"/>
      <c r="U286" s="161"/>
      <c r="V286" s="161"/>
      <c r="W286" s="161"/>
      <c r="X286" s="161"/>
      <c r="Y286" s="161"/>
      <c r="Z286" s="186"/>
      <c r="AA286" s="151"/>
      <c r="AB286" s="151"/>
      <c r="AC286" s="151"/>
      <c r="AD286" s="151"/>
      <c r="AE286" s="151"/>
      <c r="AF286" s="151"/>
      <c r="AG286" s="151" t="s">
        <v>130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s="204" customFormat="1" ht="22.5" outlineLevel="1" x14ac:dyDescent="0.2">
      <c r="A287" s="205">
        <v>55</v>
      </c>
      <c r="B287" s="206" t="s">
        <v>352</v>
      </c>
      <c r="C287" s="207" t="s">
        <v>353</v>
      </c>
      <c r="D287" s="208" t="s">
        <v>133</v>
      </c>
      <c r="E287" s="209">
        <v>98</v>
      </c>
      <c r="F287" s="210"/>
      <c r="G287" s="211">
        <f>ROUND(E287*F287,2)</f>
        <v>0</v>
      </c>
      <c r="H287" s="210"/>
      <c r="I287" s="212">
        <f>ROUND(E287*H287,2)</f>
        <v>0</v>
      </c>
      <c r="J287" s="210"/>
      <c r="K287" s="212">
        <f>ROUND(E287*J287,2)</f>
        <v>0</v>
      </c>
      <c r="L287" s="212">
        <v>21</v>
      </c>
      <c r="M287" s="212">
        <f>G287*(1+L287/100)</f>
        <v>0</v>
      </c>
      <c r="N287" s="209">
        <v>0.185</v>
      </c>
      <c r="O287" s="209">
        <f>ROUND(E287*N287,2)</f>
        <v>18.13</v>
      </c>
      <c r="P287" s="209">
        <v>0</v>
      </c>
      <c r="Q287" s="209">
        <f>ROUND(E287*P287,2)</f>
        <v>0</v>
      </c>
      <c r="R287" s="212" t="s">
        <v>119</v>
      </c>
      <c r="S287" s="212" t="s">
        <v>120</v>
      </c>
      <c r="T287" s="213" t="s">
        <v>120</v>
      </c>
      <c r="U287" s="199">
        <v>0.33704000000000001</v>
      </c>
      <c r="V287" s="199">
        <f>ROUND(E287*U287,2)</f>
        <v>33.03</v>
      </c>
      <c r="W287" s="199"/>
      <c r="X287" s="199" t="s">
        <v>121</v>
      </c>
      <c r="Y287" s="199" t="s">
        <v>122</v>
      </c>
      <c r="Z287" s="202"/>
      <c r="AA287" s="203"/>
      <c r="AB287" s="203"/>
      <c r="AC287" s="203"/>
      <c r="AD287" s="203"/>
      <c r="AE287" s="203"/>
      <c r="AF287" s="203"/>
      <c r="AG287" s="203" t="s">
        <v>123</v>
      </c>
      <c r="AH287" s="203"/>
      <c r="AI287" s="203"/>
      <c r="AJ287" s="203"/>
      <c r="AK287" s="203"/>
      <c r="AL287" s="203"/>
      <c r="AM287" s="203"/>
      <c r="AN287" s="203"/>
      <c r="AO287" s="203"/>
      <c r="AP287" s="203"/>
      <c r="AQ287" s="203"/>
      <c r="AR287" s="203"/>
      <c r="AS287" s="203"/>
      <c r="AT287" s="203"/>
      <c r="AU287" s="203"/>
      <c r="AV287" s="203"/>
      <c r="AW287" s="203"/>
      <c r="AX287" s="203"/>
      <c r="AY287" s="203"/>
      <c r="AZ287" s="203"/>
      <c r="BA287" s="203"/>
      <c r="BB287" s="203"/>
      <c r="BC287" s="203"/>
      <c r="BD287" s="203"/>
      <c r="BE287" s="203"/>
      <c r="BF287" s="203"/>
      <c r="BG287" s="203"/>
      <c r="BH287" s="203"/>
    </row>
    <row r="288" spans="1:60" outlineLevel="2" x14ac:dyDescent="0.2">
      <c r="A288" s="158"/>
      <c r="B288" s="159"/>
      <c r="C288" s="271" t="s">
        <v>354</v>
      </c>
      <c r="D288" s="272"/>
      <c r="E288" s="272"/>
      <c r="F288" s="272"/>
      <c r="G288" s="272"/>
      <c r="H288" s="161"/>
      <c r="I288" s="161"/>
      <c r="J288" s="161"/>
      <c r="K288" s="161"/>
      <c r="L288" s="161"/>
      <c r="M288" s="161"/>
      <c r="N288" s="160"/>
      <c r="O288" s="160"/>
      <c r="P288" s="160"/>
      <c r="Q288" s="160"/>
      <c r="R288" s="161"/>
      <c r="S288" s="161"/>
      <c r="T288" s="161"/>
      <c r="U288" s="161"/>
      <c r="V288" s="161"/>
      <c r="W288" s="161"/>
      <c r="X288" s="161"/>
      <c r="Y288" s="161"/>
      <c r="Z288" s="186"/>
      <c r="AA288" s="151"/>
      <c r="AB288" s="151"/>
      <c r="AC288" s="151"/>
      <c r="AD288" s="151"/>
      <c r="AE288" s="151"/>
      <c r="AF288" s="151"/>
      <c r="AG288" s="151" t="s">
        <v>125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2" x14ac:dyDescent="0.2">
      <c r="A289" s="158"/>
      <c r="B289" s="159"/>
      <c r="C289" s="182" t="s">
        <v>355</v>
      </c>
      <c r="D289" s="162"/>
      <c r="E289" s="163">
        <v>74</v>
      </c>
      <c r="F289" s="161"/>
      <c r="G289" s="192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61"/>
      <c r="Z289" s="186"/>
      <c r="AA289" s="151"/>
      <c r="AB289" s="151"/>
      <c r="AC289" s="151"/>
      <c r="AD289" s="151"/>
      <c r="AE289" s="151"/>
      <c r="AF289" s="151"/>
      <c r="AG289" s="151" t="s">
        <v>127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3" x14ac:dyDescent="0.2">
      <c r="A290" s="158"/>
      <c r="B290" s="159"/>
      <c r="C290" s="182" t="s">
        <v>356</v>
      </c>
      <c r="D290" s="162"/>
      <c r="E290" s="163"/>
      <c r="F290" s="161"/>
      <c r="G290" s="192"/>
      <c r="H290" s="161"/>
      <c r="I290" s="161"/>
      <c r="J290" s="161"/>
      <c r="K290" s="161"/>
      <c r="L290" s="161"/>
      <c r="M290" s="161"/>
      <c r="N290" s="160"/>
      <c r="O290" s="160"/>
      <c r="P290" s="160"/>
      <c r="Q290" s="160"/>
      <c r="R290" s="161"/>
      <c r="S290" s="161"/>
      <c r="T290" s="161"/>
      <c r="U290" s="161"/>
      <c r="V290" s="161"/>
      <c r="W290" s="161"/>
      <c r="X290" s="161"/>
      <c r="Y290" s="161"/>
      <c r="Z290" s="186"/>
      <c r="AA290" s="151"/>
      <c r="AB290" s="151"/>
      <c r="AC290" s="151"/>
      <c r="AD290" s="151"/>
      <c r="AE290" s="151"/>
      <c r="AF290" s="151"/>
      <c r="AG290" s="151" t="s">
        <v>127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3" x14ac:dyDescent="0.2">
      <c r="A291" s="158"/>
      <c r="B291" s="159"/>
      <c r="C291" s="182" t="s">
        <v>357</v>
      </c>
      <c r="D291" s="162"/>
      <c r="E291" s="163">
        <v>24</v>
      </c>
      <c r="F291" s="161"/>
      <c r="G291" s="192"/>
      <c r="H291" s="161"/>
      <c r="I291" s="161"/>
      <c r="J291" s="161"/>
      <c r="K291" s="161"/>
      <c r="L291" s="161"/>
      <c r="M291" s="161"/>
      <c r="N291" s="160"/>
      <c r="O291" s="160"/>
      <c r="P291" s="160"/>
      <c r="Q291" s="160"/>
      <c r="R291" s="161"/>
      <c r="S291" s="161"/>
      <c r="T291" s="161"/>
      <c r="U291" s="161"/>
      <c r="V291" s="161"/>
      <c r="W291" s="161"/>
      <c r="X291" s="161"/>
      <c r="Y291" s="161"/>
      <c r="Z291" s="186"/>
      <c r="AA291" s="151"/>
      <c r="AB291" s="151"/>
      <c r="AC291" s="151"/>
      <c r="AD291" s="151"/>
      <c r="AE291" s="151"/>
      <c r="AF291" s="151"/>
      <c r="AG291" s="151" t="s">
        <v>127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3" x14ac:dyDescent="0.2">
      <c r="A292" s="158"/>
      <c r="B292" s="159"/>
      <c r="C292" s="182" t="s">
        <v>214</v>
      </c>
      <c r="D292" s="162"/>
      <c r="E292" s="163"/>
      <c r="F292" s="161"/>
      <c r="G292" s="192"/>
      <c r="H292" s="161"/>
      <c r="I292" s="161"/>
      <c r="J292" s="161"/>
      <c r="K292" s="161"/>
      <c r="L292" s="161"/>
      <c r="M292" s="161"/>
      <c r="N292" s="160"/>
      <c r="O292" s="160"/>
      <c r="P292" s="160"/>
      <c r="Q292" s="160"/>
      <c r="R292" s="161"/>
      <c r="S292" s="161"/>
      <c r="T292" s="161"/>
      <c r="U292" s="161"/>
      <c r="V292" s="161"/>
      <c r="W292" s="161"/>
      <c r="X292" s="161"/>
      <c r="Y292" s="161"/>
      <c r="Z292" s="186"/>
      <c r="AA292" s="151"/>
      <c r="AB292" s="151"/>
      <c r="AC292" s="151"/>
      <c r="AD292" s="151"/>
      <c r="AE292" s="151"/>
      <c r="AF292" s="151"/>
      <c r="AG292" s="151" t="s">
        <v>127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2" x14ac:dyDescent="0.2">
      <c r="A293" s="158"/>
      <c r="B293" s="159"/>
      <c r="C293" s="273"/>
      <c r="D293" s="274"/>
      <c r="E293" s="274"/>
      <c r="F293" s="274"/>
      <c r="G293" s="274"/>
      <c r="H293" s="161"/>
      <c r="I293" s="161"/>
      <c r="J293" s="161"/>
      <c r="K293" s="161"/>
      <c r="L293" s="161"/>
      <c r="M293" s="161"/>
      <c r="N293" s="160"/>
      <c r="O293" s="160"/>
      <c r="P293" s="160"/>
      <c r="Q293" s="160"/>
      <c r="R293" s="161"/>
      <c r="S293" s="161"/>
      <c r="T293" s="161"/>
      <c r="U293" s="161"/>
      <c r="V293" s="161"/>
      <c r="W293" s="161"/>
      <c r="X293" s="161"/>
      <c r="Y293" s="161"/>
      <c r="Z293" s="186"/>
      <c r="AA293" s="151"/>
      <c r="AB293" s="151"/>
      <c r="AC293" s="151"/>
      <c r="AD293" s="151"/>
      <c r="AE293" s="151"/>
      <c r="AF293" s="151"/>
      <c r="AG293" s="151" t="s">
        <v>130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s="204" customFormat="1" ht="22.5" outlineLevel="1" x14ac:dyDescent="0.2">
      <c r="A294" s="205">
        <v>56</v>
      </c>
      <c r="B294" s="206" t="s">
        <v>358</v>
      </c>
      <c r="C294" s="207" t="s">
        <v>359</v>
      </c>
      <c r="D294" s="208" t="s">
        <v>133</v>
      </c>
      <c r="E294" s="209">
        <v>65</v>
      </c>
      <c r="F294" s="210"/>
      <c r="G294" s="211">
        <f>ROUND(E294*F294,2)</f>
        <v>0</v>
      </c>
      <c r="H294" s="210"/>
      <c r="I294" s="212">
        <f>ROUND(E294*H294,2)</f>
        <v>0</v>
      </c>
      <c r="J294" s="210"/>
      <c r="K294" s="212">
        <f>ROUND(E294*J294,2)</f>
        <v>0</v>
      </c>
      <c r="L294" s="212">
        <v>21</v>
      </c>
      <c r="M294" s="212">
        <f>G294*(1+L294/100)</f>
        <v>0</v>
      </c>
      <c r="N294" s="209">
        <v>0.188</v>
      </c>
      <c r="O294" s="209">
        <f>ROUND(E294*N294,2)</f>
        <v>12.22</v>
      </c>
      <c r="P294" s="209">
        <v>0</v>
      </c>
      <c r="Q294" s="209">
        <f>ROUND(E294*P294,2)</f>
        <v>0</v>
      </c>
      <c r="R294" s="212" t="s">
        <v>119</v>
      </c>
      <c r="S294" s="212" t="s">
        <v>120</v>
      </c>
      <c r="T294" s="213" t="s">
        <v>120</v>
      </c>
      <c r="U294" s="199">
        <v>0.27200000000000002</v>
      </c>
      <c r="V294" s="199">
        <f>ROUND(E294*U294,2)</f>
        <v>17.68</v>
      </c>
      <c r="W294" s="199"/>
      <c r="X294" s="199" t="s">
        <v>121</v>
      </c>
      <c r="Y294" s="199" t="s">
        <v>122</v>
      </c>
      <c r="Z294" s="202"/>
      <c r="AA294" s="203"/>
      <c r="AB294" s="203"/>
      <c r="AC294" s="203"/>
      <c r="AD294" s="203"/>
      <c r="AE294" s="203"/>
      <c r="AF294" s="203"/>
      <c r="AG294" s="203" t="s">
        <v>123</v>
      </c>
      <c r="AH294" s="203"/>
      <c r="AI294" s="203"/>
      <c r="AJ294" s="203"/>
      <c r="AK294" s="203"/>
      <c r="AL294" s="203"/>
      <c r="AM294" s="203"/>
      <c r="AN294" s="203"/>
      <c r="AO294" s="203"/>
      <c r="AP294" s="203"/>
      <c r="AQ294" s="203"/>
      <c r="AR294" s="203"/>
      <c r="AS294" s="203"/>
      <c r="AT294" s="203"/>
      <c r="AU294" s="203"/>
      <c r="AV294" s="203"/>
      <c r="AW294" s="203"/>
      <c r="AX294" s="203"/>
      <c r="AY294" s="203"/>
      <c r="AZ294" s="203"/>
      <c r="BA294" s="203"/>
      <c r="BB294" s="203"/>
      <c r="BC294" s="203"/>
      <c r="BD294" s="203"/>
      <c r="BE294" s="203"/>
      <c r="BF294" s="203"/>
      <c r="BG294" s="203"/>
      <c r="BH294" s="203"/>
    </row>
    <row r="295" spans="1:60" outlineLevel="2" x14ac:dyDescent="0.2">
      <c r="A295" s="158"/>
      <c r="B295" s="159"/>
      <c r="C295" s="271" t="s">
        <v>354</v>
      </c>
      <c r="D295" s="272"/>
      <c r="E295" s="272"/>
      <c r="F295" s="272"/>
      <c r="G295" s="272"/>
      <c r="H295" s="161"/>
      <c r="I295" s="161"/>
      <c r="J295" s="161"/>
      <c r="K295" s="161"/>
      <c r="L295" s="161"/>
      <c r="M295" s="161"/>
      <c r="N295" s="160"/>
      <c r="O295" s="160"/>
      <c r="P295" s="160"/>
      <c r="Q295" s="160"/>
      <c r="R295" s="161"/>
      <c r="S295" s="161"/>
      <c r="T295" s="161"/>
      <c r="U295" s="161"/>
      <c r="V295" s="161"/>
      <c r="W295" s="161"/>
      <c r="X295" s="161"/>
      <c r="Y295" s="161"/>
      <c r="Z295" s="186"/>
      <c r="AA295" s="151"/>
      <c r="AB295" s="151"/>
      <c r="AC295" s="151"/>
      <c r="AD295" s="151"/>
      <c r="AE295" s="151"/>
      <c r="AF295" s="151"/>
      <c r="AG295" s="151" t="s">
        <v>125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2" x14ac:dyDescent="0.2">
      <c r="A296" s="158"/>
      <c r="B296" s="159"/>
      <c r="C296" s="182" t="s">
        <v>360</v>
      </c>
      <c r="D296" s="162"/>
      <c r="E296" s="163">
        <v>20</v>
      </c>
      <c r="F296" s="161"/>
      <c r="G296" s="192"/>
      <c r="H296" s="161"/>
      <c r="I296" s="161"/>
      <c r="J296" s="161"/>
      <c r="K296" s="161"/>
      <c r="L296" s="161"/>
      <c r="M296" s="161"/>
      <c r="N296" s="160"/>
      <c r="O296" s="160"/>
      <c r="P296" s="160"/>
      <c r="Q296" s="160"/>
      <c r="R296" s="161"/>
      <c r="S296" s="161"/>
      <c r="T296" s="161"/>
      <c r="U296" s="161"/>
      <c r="V296" s="161"/>
      <c r="W296" s="161"/>
      <c r="X296" s="161"/>
      <c r="Y296" s="161"/>
      <c r="Z296" s="186"/>
      <c r="AA296" s="151"/>
      <c r="AB296" s="151"/>
      <c r="AC296" s="151"/>
      <c r="AD296" s="151"/>
      <c r="AE296" s="151"/>
      <c r="AF296" s="151"/>
      <c r="AG296" s="151" t="s">
        <v>127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3" x14ac:dyDescent="0.2">
      <c r="A297" s="158"/>
      <c r="B297" s="159"/>
      <c r="C297" s="182" t="s">
        <v>361</v>
      </c>
      <c r="D297" s="162"/>
      <c r="E297" s="163">
        <v>30</v>
      </c>
      <c r="F297" s="161"/>
      <c r="G297" s="192"/>
      <c r="H297" s="161"/>
      <c r="I297" s="161"/>
      <c r="J297" s="161"/>
      <c r="K297" s="161"/>
      <c r="L297" s="161"/>
      <c r="M297" s="161"/>
      <c r="N297" s="160"/>
      <c r="O297" s="160"/>
      <c r="P297" s="160"/>
      <c r="Q297" s="160"/>
      <c r="R297" s="161"/>
      <c r="S297" s="161"/>
      <c r="T297" s="161"/>
      <c r="U297" s="161"/>
      <c r="V297" s="161"/>
      <c r="W297" s="161"/>
      <c r="X297" s="161"/>
      <c r="Y297" s="161"/>
      <c r="Z297" s="186"/>
      <c r="AA297" s="151"/>
      <c r="AB297" s="151"/>
      <c r="AC297" s="151"/>
      <c r="AD297" s="151"/>
      <c r="AE297" s="151"/>
      <c r="AF297" s="151"/>
      <c r="AG297" s="151" t="s">
        <v>127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3" x14ac:dyDescent="0.2">
      <c r="A298" s="158"/>
      <c r="B298" s="159"/>
      <c r="C298" s="182" t="s">
        <v>362</v>
      </c>
      <c r="D298" s="162"/>
      <c r="E298" s="163">
        <v>5</v>
      </c>
      <c r="F298" s="161"/>
      <c r="G298" s="192"/>
      <c r="H298" s="161"/>
      <c r="I298" s="161"/>
      <c r="J298" s="161"/>
      <c r="K298" s="161"/>
      <c r="L298" s="161"/>
      <c r="M298" s="161"/>
      <c r="N298" s="160"/>
      <c r="O298" s="160"/>
      <c r="P298" s="160"/>
      <c r="Q298" s="160"/>
      <c r="R298" s="161"/>
      <c r="S298" s="161"/>
      <c r="T298" s="161"/>
      <c r="U298" s="161"/>
      <c r="V298" s="161"/>
      <c r="W298" s="161"/>
      <c r="X298" s="161"/>
      <c r="Y298" s="161"/>
      <c r="Z298" s="186"/>
      <c r="AA298" s="151"/>
      <c r="AB298" s="151"/>
      <c r="AC298" s="151"/>
      <c r="AD298" s="151"/>
      <c r="AE298" s="151"/>
      <c r="AF298" s="151"/>
      <c r="AG298" s="151" t="s">
        <v>127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s="204" customFormat="1" outlineLevel="3" x14ac:dyDescent="0.2">
      <c r="A299" s="194"/>
      <c r="B299" s="195"/>
      <c r="C299" s="196" t="s">
        <v>473</v>
      </c>
      <c r="D299" s="197"/>
      <c r="E299" s="198">
        <v>10</v>
      </c>
      <c r="F299" s="199"/>
      <c r="G299" s="200"/>
      <c r="H299" s="199"/>
      <c r="I299" s="199"/>
      <c r="J299" s="199"/>
      <c r="K299" s="199"/>
      <c r="L299" s="199"/>
      <c r="M299" s="199"/>
      <c r="N299" s="201"/>
      <c r="O299" s="201"/>
      <c r="P299" s="201"/>
      <c r="Q299" s="201"/>
      <c r="R299" s="199"/>
      <c r="S299" s="199"/>
      <c r="T299" s="199"/>
      <c r="U299" s="199"/>
      <c r="V299" s="199"/>
      <c r="W299" s="199"/>
      <c r="X299" s="199"/>
      <c r="Y299" s="199"/>
      <c r="Z299" s="202"/>
      <c r="AA299" s="203"/>
      <c r="AB299" s="203"/>
      <c r="AC299" s="203"/>
      <c r="AD299" s="203"/>
      <c r="AE299" s="203"/>
      <c r="AF299" s="203"/>
      <c r="AG299" s="203" t="s">
        <v>127</v>
      </c>
      <c r="AH299" s="203">
        <v>0</v>
      </c>
      <c r="AI299" s="203"/>
      <c r="AJ299" s="203"/>
      <c r="AK299" s="203"/>
      <c r="AL299" s="203"/>
      <c r="AM299" s="203"/>
      <c r="AN299" s="203"/>
      <c r="AO299" s="203"/>
      <c r="AP299" s="203"/>
      <c r="AQ299" s="203"/>
      <c r="AR299" s="203"/>
      <c r="AS299" s="203"/>
      <c r="AT299" s="203"/>
      <c r="AU299" s="203"/>
      <c r="AV299" s="203"/>
      <c r="AW299" s="203"/>
      <c r="AX299" s="203"/>
      <c r="AY299" s="203"/>
      <c r="AZ299" s="203"/>
      <c r="BA299" s="203"/>
      <c r="BB299" s="203"/>
      <c r="BC299" s="203"/>
      <c r="BD299" s="203"/>
      <c r="BE299" s="203"/>
      <c r="BF299" s="203"/>
      <c r="BG299" s="203"/>
      <c r="BH299" s="203"/>
    </row>
    <row r="300" spans="1:60" outlineLevel="3" x14ac:dyDescent="0.2">
      <c r="A300" s="158"/>
      <c r="B300" s="159"/>
      <c r="C300" s="182" t="s">
        <v>214</v>
      </c>
      <c r="D300" s="162"/>
      <c r="E300" s="163"/>
      <c r="F300" s="161"/>
      <c r="G300" s="192"/>
      <c r="H300" s="161"/>
      <c r="I300" s="161"/>
      <c r="J300" s="161"/>
      <c r="K300" s="161"/>
      <c r="L300" s="161"/>
      <c r="M300" s="161"/>
      <c r="N300" s="160"/>
      <c r="O300" s="160"/>
      <c r="P300" s="160"/>
      <c r="Q300" s="160"/>
      <c r="R300" s="161"/>
      <c r="S300" s="161"/>
      <c r="T300" s="161"/>
      <c r="U300" s="161"/>
      <c r="V300" s="161"/>
      <c r="W300" s="161"/>
      <c r="X300" s="161"/>
      <c r="Y300" s="161"/>
      <c r="Z300" s="186"/>
      <c r="AA300" s="151"/>
      <c r="AB300" s="151"/>
      <c r="AC300" s="151"/>
      <c r="AD300" s="151"/>
      <c r="AE300" s="151"/>
      <c r="AF300" s="151"/>
      <c r="AG300" s="151" t="s">
        <v>127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2" x14ac:dyDescent="0.2">
      <c r="A301" s="158"/>
      <c r="B301" s="159"/>
      <c r="C301" s="273"/>
      <c r="D301" s="274"/>
      <c r="E301" s="274"/>
      <c r="F301" s="274"/>
      <c r="G301" s="274"/>
      <c r="H301" s="161"/>
      <c r="I301" s="161"/>
      <c r="J301" s="161"/>
      <c r="K301" s="161"/>
      <c r="L301" s="161"/>
      <c r="M301" s="161"/>
      <c r="N301" s="160"/>
      <c r="O301" s="160"/>
      <c r="P301" s="160"/>
      <c r="Q301" s="160"/>
      <c r="R301" s="161"/>
      <c r="S301" s="161"/>
      <c r="T301" s="161"/>
      <c r="U301" s="161"/>
      <c r="V301" s="161"/>
      <c r="W301" s="161"/>
      <c r="X301" s="161"/>
      <c r="Y301" s="161"/>
      <c r="Z301" s="186"/>
      <c r="AA301" s="151"/>
      <c r="AB301" s="151"/>
      <c r="AC301" s="151"/>
      <c r="AD301" s="151"/>
      <c r="AE301" s="151"/>
      <c r="AF301" s="151"/>
      <c r="AG301" s="151" t="s">
        <v>130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ht="22.5" outlineLevel="1" x14ac:dyDescent="0.2">
      <c r="A302" s="172">
        <v>57</v>
      </c>
      <c r="B302" s="173" t="s">
        <v>363</v>
      </c>
      <c r="C302" s="181" t="s">
        <v>364</v>
      </c>
      <c r="D302" s="174" t="s">
        <v>133</v>
      </c>
      <c r="E302" s="175">
        <v>105</v>
      </c>
      <c r="F302" s="176"/>
      <c r="G302" s="191">
        <f>ROUND(E302*F302,2)</f>
        <v>0</v>
      </c>
      <c r="H302" s="176"/>
      <c r="I302" s="177">
        <f>ROUND(E302*H302,2)</f>
        <v>0</v>
      </c>
      <c r="J302" s="176"/>
      <c r="K302" s="177">
        <f>ROUND(E302*J302,2)</f>
        <v>0</v>
      </c>
      <c r="L302" s="177">
        <v>21</v>
      </c>
      <c r="M302" s="177">
        <f>G302*(1+L302/100)</f>
        <v>0</v>
      </c>
      <c r="N302" s="175">
        <v>2.0000000000000002E-5</v>
      </c>
      <c r="O302" s="175">
        <f>ROUND(E302*N302,2)</f>
        <v>0</v>
      </c>
      <c r="P302" s="175">
        <v>0</v>
      </c>
      <c r="Q302" s="175">
        <f>ROUND(E302*P302,2)</f>
        <v>0</v>
      </c>
      <c r="R302" s="177" t="s">
        <v>119</v>
      </c>
      <c r="S302" s="177" t="s">
        <v>120</v>
      </c>
      <c r="T302" s="178" t="s">
        <v>120</v>
      </c>
      <c r="U302" s="161">
        <v>3.1E-2</v>
      </c>
      <c r="V302" s="161">
        <f>ROUND(E302*U302,2)</f>
        <v>3.26</v>
      </c>
      <c r="W302" s="161"/>
      <c r="X302" s="161" t="s">
        <v>121</v>
      </c>
      <c r="Y302" s="161" t="s">
        <v>122</v>
      </c>
      <c r="Z302" s="186"/>
      <c r="AA302" s="151"/>
      <c r="AB302" s="151"/>
      <c r="AC302" s="151"/>
      <c r="AD302" s="151"/>
      <c r="AE302" s="151"/>
      <c r="AF302" s="151"/>
      <c r="AG302" s="151" t="s">
        <v>123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2" x14ac:dyDescent="0.2">
      <c r="A303" s="158"/>
      <c r="B303" s="159"/>
      <c r="C303" s="271" t="s">
        <v>365</v>
      </c>
      <c r="D303" s="272"/>
      <c r="E303" s="272"/>
      <c r="F303" s="272"/>
      <c r="G303" s="272"/>
      <c r="H303" s="161"/>
      <c r="I303" s="161"/>
      <c r="J303" s="161"/>
      <c r="K303" s="161"/>
      <c r="L303" s="161"/>
      <c r="M303" s="161"/>
      <c r="N303" s="160"/>
      <c r="O303" s="160"/>
      <c r="P303" s="160"/>
      <c r="Q303" s="160"/>
      <c r="R303" s="161"/>
      <c r="S303" s="161"/>
      <c r="T303" s="161"/>
      <c r="U303" s="161"/>
      <c r="V303" s="161"/>
      <c r="W303" s="161"/>
      <c r="X303" s="161"/>
      <c r="Y303" s="161"/>
      <c r="Z303" s="186"/>
      <c r="AA303" s="151"/>
      <c r="AB303" s="151"/>
      <c r="AC303" s="151"/>
      <c r="AD303" s="151"/>
      <c r="AE303" s="151"/>
      <c r="AF303" s="151"/>
      <c r="AG303" s="151" t="s">
        <v>125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ht="22.5" outlineLevel="2" x14ac:dyDescent="0.2">
      <c r="A304" s="158"/>
      <c r="B304" s="159"/>
      <c r="C304" s="182" t="s">
        <v>366</v>
      </c>
      <c r="D304" s="162"/>
      <c r="E304" s="163">
        <v>105</v>
      </c>
      <c r="F304" s="161"/>
      <c r="G304" s="192"/>
      <c r="H304" s="161"/>
      <c r="I304" s="161"/>
      <c r="J304" s="161"/>
      <c r="K304" s="161"/>
      <c r="L304" s="161"/>
      <c r="M304" s="161"/>
      <c r="N304" s="160"/>
      <c r="O304" s="160"/>
      <c r="P304" s="160"/>
      <c r="Q304" s="160"/>
      <c r="R304" s="161"/>
      <c r="S304" s="161"/>
      <c r="T304" s="161"/>
      <c r="U304" s="161"/>
      <c r="V304" s="161"/>
      <c r="W304" s="161"/>
      <c r="X304" s="161"/>
      <c r="Y304" s="161"/>
      <c r="Z304" s="186"/>
      <c r="AA304" s="151"/>
      <c r="AB304" s="151"/>
      <c r="AC304" s="151"/>
      <c r="AD304" s="151"/>
      <c r="AE304" s="151"/>
      <c r="AF304" s="151"/>
      <c r="AG304" s="151" t="s">
        <v>127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3" x14ac:dyDescent="0.2">
      <c r="A305" s="158"/>
      <c r="B305" s="159"/>
      <c r="C305" s="182" t="s">
        <v>283</v>
      </c>
      <c r="D305" s="162"/>
      <c r="E305" s="163"/>
      <c r="F305" s="161"/>
      <c r="G305" s="192"/>
      <c r="H305" s="161"/>
      <c r="I305" s="161"/>
      <c r="J305" s="161"/>
      <c r="K305" s="161"/>
      <c r="L305" s="161"/>
      <c r="M305" s="161"/>
      <c r="N305" s="160"/>
      <c r="O305" s="160"/>
      <c r="P305" s="160"/>
      <c r="Q305" s="160"/>
      <c r="R305" s="161"/>
      <c r="S305" s="161"/>
      <c r="T305" s="161"/>
      <c r="U305" s="161"/>
      <c r="V305" s="161"/>
      <c r="W305" s="161"/>
      <c r="X305" s="161"/>
      <c r="Y305" s="161"/>
      <c r="Z305" s="186"/>
      <c r="AA305" s="151"/>
      <c r="AB305" s="151"/>
      <c r="AC305" s="151"/>
      <c r="AD305" s="151"/>
      <c r="AE305" s="151"/>
      <c r="AF305" s="151"/>
      <c r="AG305" s="151" t="s">
        <v>127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2" x14ac:dyDescent="0.2">
      <c r="A306" s="158"/>
      <c r="B306" s="159"/>
      <c r="C306" s="273"/>
      <c r="D306" s="274"/>
      <c r="E306" s="274"/>
      <c r="F306" s="274"/>
      <c r="G306" s="274"/>
      <c r="H306" s="161"/>
      <c r="I306" s="161"/>
      <c r="J306" s="161"/>
      <c r="K306" s="161"/>
      <c r="L306" s="161"/>
      <c r="M306" s="161"/>
      <c r="N306" s="160"/>
      <c r="O306" s="160"/>
      <c r="P306" s="160"/>
      <c r="Q306" s="160"/>
      <c r="R306" s="161"/>
      <c r="S306" s="161"/>
      <c r="T306" s="161"/>
      <c r="U306" s="161"/>
      <c r="V306" s="161"/>
      <c r="W306" s="161"/>
      <c r="X306" s="161"/>
      <c r="Y306" s="161"/>
      <c r="Z306" s="186"/>
      <c r="AA306" s="151"/>
      <c r="AB306" s="151"/>
      <c r="AC306" s="151"/>
      <c r="AD306" s="151"/>
      <c r="AE306" s="151"/>
      <c r="AF306" s="151"/>
      <c r="AG306" s="151" t="s">
        <v>130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72">
        <v>58</v>
      </c>
      <c r="B307" s="173" t="s">
        <v>367</v>
      </c>
      <c r="C307" s="181" t="s">
        <v>368</v>
      </c>
      <c r="D307" s="174" t="s">
        <v>133</v>
      </c>
      <c r="E307" s="175">
        <v>135</v>
      </c>
      <c r="F307" s="176"/>
      <c r="G307" s="191">
        <f>ROUND(E307*F307,2)</f>
        <v>0</v>
      </c>
      <c r="H307" s="176"/>
      <c r="I307" s="177">
        <f>ROUND(E307*H307,2)</f>
        <v>0</v>
      </c>
      <c r="J307" s="176"/>
      <c r="K307" s="177">
        <f>ROUND(E307*J307,2)</f>
        <v>0</v>
      </c>
      <c r="L307" s="177">
        <v>21</v>
      </c>
      <c r="M307" s="177">
        <f>G307*(1+L307/100)</f>
        <v>0</v>
      </c>
      <c r="N307" s="175">
        <v>0</v>
      </c>
      <c r="O307" s="175">
        <f>ROUND(E307*N307,2)</f>
        <v>0</v>
      </c>
      <c r="P307" s="175">
        <v>0</v>
      </c>
      <c r="Q307" s="175">
        <f>ROUND(E307*P307,2)</f>
        <v>0</v>
      </c>
      <c r="R307" s="177" t="s">
        <v>119</v>
      </c>
      <c r="S307" s="177" t="s">
        <v>120</v>
      </c>
      <c r="T307" s="178" t="s">
        <v>120</v>
      </c>
      <c r="U307" s="161">
        <v>5.5E-2</v>
      </c>
      <c r="V307" s="161">
        <f>ROUND(E307*U307,2)</f>
        <v>7.43</v>
      </c>
      <c r="W307" s="161"/>
      <c r="X307" s="161" t="s">
        <v>121</v>
      </c>
      <c r="Y307" s="161" t="s">
        <v>122</v>
      </c>
      <c r="Z307" s="186"/>
      <c r="AA307" s="151"/>
      <c r="AB307" s="151"/>
      <c r="AC307" s="151"/>
      <c r="AD307" s="151"/>
      <c r="AE307" s="151"/>
      <c r="AF307" s="151"/>
      <c r="AG307" s="151" t="s">
        <v>123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2" x14ac:dyDescent="0.2">
      <c r="A308" s="158"/>
      <c r="B308" s="159"/>
      <c r="C308" s="271" t="s">
        <v>369</v>
      </c>
      <c r="D308" s="272"/>
      <c r="E308" s="272"/>
      <c r="F308" s="272"/>
      <c r="G308" s="272"/>
      <c r="H308" s="161"/>
      <c r="I308" s="161"/>
      <c r="J308" s="161"/>
      <c r="K308" s="161"/>
      <c r="L308" s="161"/>
      <c r="M308" s="161"/>
      <c r="N308" s="160"/>
      <c r="O308" s="160"/>
      <c r="P308" s="160"/>
      <c r="Q308" s="160"/>
      <c r="R308" s="161"/>
      <c r="S308" s="161"/>
      <c r="T308" s="161"/>
      <c r="U308" s="161"/>
      <c r="V308" s="161"/>
      <c r="W308" s="161"/>
      <c r="X308" s="161"/>
      <c r="Y308" s="161"/>
      <c r="Z308" s="186"/>
      <c r="AA308" s="151"/>
      <c r="AB308" s="151"/>
      <c r="AC308" s="151"/>
      <c r="AD308" s="151"/>
      <c r="AE308" s="151"/>
      <c r="AF308" s="151"/>
      <c r="AG308" s="151" t="s">
        <v>125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2" x14ac:dyDescent="0.2">
      <c r="A309" s="158"/>
      <c r="B309" s="159"/>
      <c r="C309" s="182" t="s">
        <v>479</v>
      </c>
      <c r="D309" s="162"/>
      <c r="E309" s="163">
        <v>135</v>
      </c>
      <c r="F309" s="161"/>
      <c r="G309" s="192"/>
      <c r="H309" s="161"/>
      <c r="I309" s="161"/>
      <c r="J309" s="161"/>
      <c r="K309" s="161"/>
      <c r="L309" s="161"/>
      <c r="M309" s="161"/>
      <c r="N309" s="160"/>
      <c r="O309" s="160"/>
      <c r="P309" s="160"/>
      <c r="Q309" s="160"/>
      <c r="R309" s="161"/>
      <c r="S309" s="161"/>
      <c r="T309" s="161"/>
      <c r="U309" s="161"/>
      <c r="V309" s="161"/>
      <c r="W309" s="161"/>
      <c r="X309" s="161"/>
      <c r="Y309" s="161"/>
      <c r="Z309" s="186"/>
      <c r="AA309" s="151"/>
      <c r="AB309" s="151"/>
      <c r="AC309" s="151"/>
      <c r="AD309" s="151"/>
      <c r="AE309" s="151"/>
      <c r="AF309" s="151"/>
      <c r="AG309" s="151" t="s">
        <v>127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3" x14ac:dyDescent="0.2">
      <c r="A310" s="158"/>
      <c r="B310" s="159"/>
      <c r="C310" s="182" t="s">
        <v>214</v>
      </c>
      <c r="D310" s="162"/>
      <c r="E310" s="163"/>
      <c r="F310" s="161"/>
      <c r="G310" s="192"/>
      <c r="H310" s="161"/>
      <c r="I310" s="161"/>
      <c r="J310" s="161"/>
      <c r="K310" s="161"/>
      <c r="L310" s="161"/>
      <c r="M310" s="161"/>
      <c r="N310" s="160"/>
      <c r="O310" s="160"/>
      <c r="P310" s="160"/>
      <c r="Q310" s="160"/>
      <c r="R310" s="161"/>
      <c r="S310" s="161"/>
      <c r="T310" s="161"/>
      <c r="U310" s="161"/>
      <c r="V310" s="161"/>
      <c r="W310" s="161"/>
      <c r="X310" s="161"/>
      <c r="Y310" s="161"/>
      <c r="Z310" s="186"/>
      <c r="AA310" s="151"/>
      <c r="AB310" s="151"/>
      <c r="AC310" s="151"/>
      <c r="AD310" s="151"/>
      <c r="AE310" s="151"/>
      <c r="AF310" s="151"/>
      <c r="AG310" s="151" t="s">
        <v>127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2" x14ac:dyDescent="0.2">
      <c r="A311" s="158"/>
      <c r="B311" s="159"/>
      <c r="C311" s="273"/>
      <c r="D311" s="274"/>
      <c r="E311" s="274"/>
      <c r="F311" s="274"/>
      <c r="G311" s="274"/>
      <c r="H311" s="161"/>
      <c r="I311" s="161"/>
      <c r="J311" s="161"/>
      <c r="K311" s="161"/>
      <c r="L311" s="161"/>
      <c r="M311" s="161"/>
      <c r="N311" s="160"/>
      <c r="O311" s="160"/>
      <c r="P311" s="160"/>
      <c r="Q311" s="160"/>
      <c r="R311" s="161"/>
      <c r="S311" s="161"/>
      <c r="T311" s="161"/>
      <c r="U311" s="161"/>
      <c r="V311" s="161"/>
      <c r="W311" s="161"/>
      <c r="X311" s="161"/>
      <c r="Y311" s="161"/>
      <c r="Z311" s="186"/>
      <c r="AA311" s="151"/>
      <c r="AB311" s="151"/>
      <c r="AC311" s="151"/>
      <c r="AD311" s="151"/>
      <c r="AE311" s="151"/>
      <c r="AF311" s="151"/>
      <c r="AG311" s="151" t="s">
        <v>130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33.75" outlineLevel="1" x14ac:dyDescent="0.2">
      <c r="A312" s="172">
        <v>59</v>
      </c>
      <c r="B312" s="173" t="s">
        <v>370</v>
      </c>
      <c r="C312" s="181" t="s">
        <v>371</v>
      </c>
      <c r="D312" s="174" t="s">
        <v>152</v>
      </c>
      <c r="E312" s="175">
        <v>0.26250000000000001</v>
      </c>
      <c r="F312" s="176"/>
      <c r="G312" s="191">
        <f>ROUND(E312*F312,2)</f>
        <v>0</v>
      </c>
      <c r="H312" s="176"/>
      <c r="I312" s="177">
        <f>ROUND(E312*H312,2)</f>
        <v>0</v>
      </c>
      <c r="J312" s="176"/>
      <c r="K312" s="177">
        <f>ROUND(E312*J312,2)</f>
        <v>0</v>
      </c>
      <c r="L312" s="177">
        <v>21</v>
      </c>
      <c r="M312" s="177">
        <f>G312*(1+L312/100)</f>
        <v>0</v>
      </c>
      <c r="N312" s="175">
        <v>1</v>
      </c>
      <c r="O312" s="175">
        <f>ROUND(E312*N312,2)</f>
        <v>0.26</v>
      </c>
      <c r="P312" s="175">
        <v>0</v>
      </c>
      <c r="Q312" s="175">
        <f>ROUND(E312*P312,2)</f>
        <v>0</v>
      </c>
      <c r="R312" s="177" t="s">
        <v>254</v>
      </c>
      <c r="S312" s="177" t="s">
        <v>120</v>
      </c>
      <c r="T312" s="178" t="s">
        <v>120</v>
      </c>
      <c r="U312" s="161">
        <v>0</v>
      </c>
      <c r="V312" s="161">
        <f>ROUND(E312*U312,2)</f>
        <v>0</v>
      </c>
      <c r="W312" s="161"/>
      <c r="X312" s="161" t="s">
        <v>255</v>
      </c>
      <c r="Y312" s="161" t="s">
        <v>122</v>
      </c>
      <c r="Z312" s="186"/>
      <c r="AA312" s="151"/>
      <c r="AB312" s="151"/>
      <c r="AC312" s="151"/>
      <c r="AD312" s="151"/>
      <c r="AE312" s="151"/>
      <c r="AF312" s="151"/>
      <c r="AG312" s="151" t="s">
        <v>256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2" x14ac:dyDescent="0.2">
      <c r="A313" s="158"/>
      <c r="B313" s="159"/>
      <c r="C313" s="182" t="s">
        <v>372</v>
      </c>
      <c r="D313" s="162"/>
      <c r="E313" s="163">
        <v>0.26250000000000001</v>
      </c>
      <c r="F313" s="161"/>
      <c r="G313" s="192"/>
      <c r="H313" s="161"/>
      <c r="I313" s="161"/>
      <c r="J313" s="161"/>
      <c r="K313" s="161"/>
      <c r="L313" s="161"/>
      <c r="M313" s="161"/>
      <c r="N313" s="160"/>
      <c r="O313" s="160"/>
      <c r="P313" s="160"/>
      <c r="Q313" s="160"/>
      <c r="R313" s="161"/>
      <c r="S313" s="161"/>
      <c r="T313" s="161"/>
      <c r="U313" s="161"/>
      <c r="V313" s="161"/>
      <c r="W313" s="161"/>
      <c r="X313" s="161"/>
      <c r="Y313" s="161"/>
      <c r="Z313" s="186"/>
      <c r="AA313" s="151"/>
      <c r="AB313" s="151"/>
      <c r="AC313" s="151"/>
      <c r="AD313" s="151"/>
      <c r="AE313" s="151"/>
      <c r="AF313" s="151"/>
      <c r="AG313" s="151" t="s">
        <v>127</v>
      </c>
      <c r="AH313" s="151">
        <v>5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2" x14ac:dyDescent="0.2">
      <c r="A314" s="158"/>
      <c r="B314" s="159"/>
      <c r="C314" s="273"/>
      <c r="D314" s="274"/>
      <c r="E314" s="274"/>
      <c r="F314" s="274"/>
      <c r="G314" s="274"/>
      <c r="H314" s="161"/>
      <c r="I314" s="161"/>
      <c r="J314" s="161"/>
      <c r="K314" s="161"/>
      <c r="L314" s="161"/>
      <c r="M314" s="161"/>
      <c r="N314" s="160"/>
      <c r="O314" s="160"/>
      <c r="P314" s="160"/>
      <c r="Q314" s="160"/>
      <c r="R314" s="161"/>
      <c r="S314" s="161"/>
      <c r="T314" s="161"/>
      <c r="U314" s="161"/>
      <c r="V314" s="161"/>
      <c r="W314" s="161"/>
      <c r="X314" s="161"/>
      <c r="Y314" s="161"/>
      <c r="Z314" s="186"/>
      <c r="AA314" s="151"/>
      <c r="AB314" s="151"/>
      <c r="AC314" s="151"/>
      <c r="AD314" s="151"/>
      <c r="AE314" s="151"/>
      <c r="AF314" s="151"/>
      <c r="AG314" s="151" t="s">
        <v>130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72">
        <v>60</v>
      </c>
      <c r="B315" s="173" t="s">
        <v>373</v>
      </c>
      <c r="C315" s="181" t="s">
        <v>374</v>
      </c>
      <c r="D315" s="174" t="s">
        <v>152</v>
      </c>
      <c r="E315" s="175">
        <v>1.25</v>
      </c>
      <c r="F315" s="176"/>
      <c r="G315" s="191">
        <f>ROUND(E315*F315,2)</f>
        <v>0</v>
      </c>
      <c r="H315" s="176"/>
      <c r="I315" s="177">
        <f>ROUND(E315*H315,2)</f>
        <v>0</v>
      </c>
      <c r="J315" s="176"/>
      <c r="K315" s="177">
        <f>ROUND(E315*J315,2)</f>
        <v>0</v>
      </c>
      <c r="L315" s="177">
        <v>21</v>
      </c>
      <c r="M315" s="177">
        <f>G315*(1+L315/100)</f>
        <v>0</v>
      </c>
      <c r="N315" s="175">
        <v>1</v>
      </c>
      <c r="O315" s="175">
        <f>ROUND(E315*N315,2)</f>
        <v>1.25</v>
      </c>
      <c r="P315" s="175">
        <v>0</v>
      </c>
      <c r="Q315" s="175">
        <f>ROUND(E315*P315,2)</f>
        <v>0</v>
      </c>
      <c r="R315" s="177" t="s">
        <v>254</v>
      </c>
      <c r="S315" s="177" t="s">
        <v>120</v>
      </c>
      <c r="T315" s="178" t="s">
        <v>120</v>
      </c>
      <c r="U315" s="161">
        <v>0</v>
      </c>
      <c r="V315" s="161">
        <f>ROUND(E315*U315,2)</f>
        <v>0</v>
      </c>
      <c r="W315" s="161"/>
      <c r="X315" s="161" t="s">
        <v>255</v>
      </c>
      <c r="Y315" s="161" t="s">
        <v>122</v>
      </c>
      <c r="Z315" s="186"/>
      <c r="AA315" s="151"/>
      <c r="AB315" s="151"/>
      <c r="AC315" s="151"/>
      <c r="AD315" s="151"/>
      <c r="AE315" s="151"/>
      <c r="AF315" s="151"/>
      <c r="AG315" s="151" t="s">
        <v>256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2" x14ac:dyDescent="0.2">
      <c r="A316" s="158"/>
      <c r="B316" s="159"/>
      <c r="C316" s="182" t="s">
        <v>375</v>
      </c>
      <c r="D316" s="162"/>
      <c r="E316" s="163">
        <v>5.75</v>
      </c>
      <c r="F316" s="161"/>
      <c r="G316" s="192"/>
      <c r="H316" s="161"/>
      <c r="I316" s="161"/>
      <c r="J316" s="161"/>
      <c r="K316" s="161"/>
      <c r="L316" s="161"/>
      <c r="M316" s="161"/>
      <c r="N316" s="160"/>
      <c r="O316" s="160"/>
      <c r="P316" s="160"/>
      <c r="Q316" s="160"/>
      <c r="R316" s="161"/>
      <c r="S316" s="161"/>
      <c r="T316" s="161"/>
      <c r="U316" s="161"/>
      <c r="V316" s="161"/>
      <c r="W316" s="161"/>
      <c r="X316" s="161"/>
      <c r="Y316" s="161"/>
      <c r="Z316" s="186"/>
      <c r="AA316" s="151"/>
      <c r="AB316" s="151"/>
      <c r="AC316" s="151"/>
      <c r="AD316" s="151"/>
      <c r="AE316" s="151"/>
      <c r="AF316" s="151"/>
      <c r="AG316" s="151" t="s">
        <v>127</v>
      </c>
      <c r="AH316" s="151">
        <v>5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3" x14ac:dyDescent="0.2">
      <c r="A317" s="158"/>
      <c r="B317" s="159"/>
      <c r="C317" s="182" t="s">
        <v>376</v>
      </c>
      <c r="D317" s="162"/>
      <c r="E317" s="163"/>
      <c r="F317" s="161"/>
      <c r="G317" s="192"/>
      <c r="H317" s="161"/>
      <c r="I317" s="161"/>
      <c r="J317" s="161"/>
      <c r="K317" s="161"/>
      <c r="L317" s="161"/>
      <c r="M317" s="161"/>
      <c r="N317" s="160"/>
      <c r="O317" s="160"/>
      <c r="P317" s="160"/>
      <c r="Q317" s="160"/>
      <c r="R317" s="161"/>
      <c r="S317" s="161"/>
      <c r="T317" s="161"/>
      <c r="U317" s="161"/>
      <c r="V317" s="161"/>
      <c r="W317" s="161"/>
      <c r="X317" s="161"/>
      <c r="Y317" s="161"/>
      <c r="Z317" s="186"/>
      <c r="AA317" s="151"/>
      <c r="AB317" s="151"/>
      <c r="AC317" s="151"/>
      <c r="AD317" s="151"/>
      <c r="AE317" s="151"/>
      <c r="AF317" s="151"/>
      <c r="AG317" s="151" t="s">
        <v>127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3" x14ac:dyDescent="0.2">
      <c r="A318" s="158"/>
      <c r="B318" s="159"/>
      <c r="C318" s="182" t="s">
        <v>377</v>
      </c>
      <c r="D318" s="162"/>
      <c r="E318" s="163">
        <v>-4.5</v>
      </c>
      <c r="F318" s="161"/>
      <c r="G318" s="192"/>
      <c r="H318" s="161"/>
      <c r="I318" s="161"/>
      <c r="J318" s="161"/>
      <c r="K318" s="161"/>
      <c r="L318" s="161"/>
      <c r="M318" s="161"/>
      <c r="N318" s="160"/>
      <c r="O318" s="160"/>
      <c r="P318" s="160"/>
      <c r="Q318" s="160"/>
      <c r="R318" s="161"/>
      <c r="S318" s="161"/>
      <c r="T318" s="161"/>
      <c r="U318" s="161"/>
      <c r="V318" s="161"/>
      <c r="W318" s="161"/>
      <c r="X318" s="161"/>
      <c r="Y318" s="161"/>
      <c r="Z318" s="186"/>
      <c r="AA318" s="151"/>
      <c r="AB318" s="151"/>
      <c r="AC318" s="151"/>
      <c r="AD318" s="151"/>
      <c r="AE318" s="151"/>
      <c r="AF318" s="151"/>
      <c r="AG318" s="151" t="s">
        <v>127</v>
      </c>
      <c r="AH318" s="151">
        <v>5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2" x14ac:dyDescent="0.2">
      <c r="A319" s="158"/>
      <c r="B319" s="159"/>
      <c r="C319" s="273"/>
      <c r="D319" s="274"/>
      <c r="E319" s="274"/>
      <c r="F319" s="274"/>
      <c r="G319" s="274"/>
      <c r="H319" s="161"/>
      <c r="I319" s="161"/>
      <c r="J319" s="161"/>
      <c r="K319" s="161"/>
      <c r="L319" s="161"/>
      <c r="M319" s="161"/>
      <c r="N319" s="160"/>
      <c r="O319" s="160"/>
      <c r="P319" s="160"/>
      <c r="Q319" s="160"/>
      <c r="R319" s="161"/>
      <c r="S319" s="161"/>
      <c r="T319" s="161"/>
      <c r="U319" s="161"/>
      <c r="V319" s="161"/>
      <c r="W319" s="161"/>
      <c r="X319" s="161"/>
      <c r="Y319" s="161"/>
      <c r="Z319" s="186"/>
      <c r="AA319" s="151"/>
      <c r="AB319" s="151"/>
      <c r="AC319" s="151"/>
      <c r="AD319" s="151"/>
      <c r="AE319" s="151"/>
      <c r="AF319" s="151"/>
      <c r="AG319" s="151" t="s">
        <v>130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s="204" customFormat="1" ht="22.5" outlineLevel="1" x14ac:dyDescent="0.2">
      <c r="A320" s="205">
        <v>61</v>
      </c>
      <c r="B320" s="206" t="s">
        <v>378</v>
      </c>
      <c r="C320" s="207" t="s">
        <v>379</v>
      </c>
      <c r="D320" s="208" t="s">
        <v>312</v>
      </c>
      <c r="E320" s="209">
        <v>72.45</v>
      </c>
      <c r="F320" s="210"/>
      <c r="G320" s="211">
        <f>ROUND(E320*F320,2)</f>
        <v>0</v>
      </c>
      <c r="H320" s="210"/>
      <c r="I320" s="212">
        <f>ROUND(E320*H320,2)</f>
        <v>0</v>
      </c>
      <c r="J320" s="210"/>
      <c r="K320" s="212">
        <f>ROUND(E320*J320,2)</f>
        <v>0</v>
      </c>
      <c r="L320" s="212">
        <v>21</v>
      </c>
      <c r="M320" s="212">
        <f>G320*(1+L320/100)</f>
        <v>0</v>
      </c>
      <c r="N320" s="209">
        <v>5.4170000000000003E-2</v>
      </c>
      <c r="O320" s="209">
        <f>ROUND(E320*N320,2)</f>
        <v>3.92</v>
      </c>
      <c r="P320" s="209">
        <v>0</v>
      </c>
      <c r="Q320" s="209">
        <f>ROUND(E320*P320,2)</f>
        <v>0</v>
      </c>
      <c r="R320" s="212" t="s">
        <v>254</v>
      </c>
      <c r="S320" s="212" t="s">
        <v>120</v>
      </c>
      <c r="T320" s="213" t="s">
        <v>120</v>
      </c>
      <c r="U320" s="199">
        <v>0</v>
      </c>
      <c r="V320" s="199">
        <f>ROUND(E320*U320,2)</f>
        <v>0</v>
      </c>
      <c r="W320" s="199"/>
      <c r="X320" s="199" t="s">
        <v>255</v>
      </c>
      <c r="Y320" s="199" t="s">
        <v>122</v>
      </c>
      <c r="Z320" s="202"/>
      <c r="AA320" s="203"/>
      <c r="AB320" s="203"/>
      <c r="AC320" s="203"/>
      <c r="AD320" s="203"/>
      <c r="AE320" s="203"/>
      <c r="AF320" s="203"/>
      <c r="AG320" s="203" t="s">
        <v>256</v>
      </c>
      <c r="AH320" s="203"/>
      <c r="AI320" s="203"/>
      <c r="AJ320" s="203"/>
      <c r="AK320" s="203"/>
      <c r="AL320" s="203"/>
      <c r="AM320" s="203"/>
      <c r="AN320" s="203"/>
      <c r="AO320" s="203"/>
      <c r="AP320" s="203"/>
      <c r="AQ320" s="203"/>
      <c r="AR320" s="203"/>
      <c r="AS320" s="203"/>
      <c r="AT320" s="203"/>
      <c r="AU320" s="203"/>
      <c r="AV320" s="203"/>
      <c r="AW320" s="203"/>
      <c r="AX320" s="203"/>
      <c r="AY320" s="203"/>
      <c r="AZ320" s="203"/>
      <c r="BA320" s="203"/>
      <c r="BB320" s="203"/>
      <c r="BC320" s="203"/>
      <c r="BD320" s="203"/>
      <c r="BE320" s="203"/>
      <c r="BF320" s="203"/>
      <c r="BG320" s="203"/>
      <c r="BH320" s="203"/>
    </row>
    <row r="321" spans="1:60" outlineLevel="2" x14ac:dyDescent="0.2">
      <c r="A321" s="158"/>
      <c r="B321" s="159"/>
      <c r="C321" s="182" t="s">
        <v>478</v>
      </c>
      <c r="D321" s="162"/>
      <c r="E321" s="163">
        <v>31.5</v>
      </c>
      <c r="F321" s="161"/>
      <c r="G321" s="192"/>
      <c r="H321" s="161"/>
      <c r="I321" s="161"/>
      <c r="J321" s="161"/>
      <c r="K321" s="161"/>
      <c r="L321" s="161"/>
      <c r="M321" s="161"/>
      <c r="N321" s="160"/>
      <c r="O321" s="160"/>
      <c r="P321" s="160"/>
      <c r="Q321" s="160"/>
      <c r="R321" s="161"/>
      <c r="S321" s="161"/>
      <c r="T321" s="161"/>
      <c r="U321" s="161"/>
      <c r="V321" s="161"/>
      <c r="W321" s="161"/>
      <c r="X321" s="161"/>
      <c r="Y321" s="161"/>
      <c r="Z321" s="186"/>
      <c r="AA321" s="151"/>
      <c r="AB321" s="151"/>
      <c r="AC321" s="151"/>
      <c r="AD321" s="151"/>
      <c r="AE321" s="151"/>
      <c r="AF321" s="151"/>
      <c r="AG321" s="151" t="s">
        <v>127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3" x14ac:dyDescent="0.2">
      <c r="A322" s="158"/>
      <c r="B322" s="159"/>
      <c r="C322" s="182" t="s">
        <v>380</v>
      </c>
      <c r="D322" s="162"/>
      <c r="E322" s="163">
        <v>5.25</v>
      </c>
      <c r="F322" s="161"/>
      <c r="G322" s="192"/>
      <c r="H322" s="161"/>
      <c r="I322" s="161"/>
      <c r="J322" s="161"/>
      <c r="K322" s="161"/>
      <c r="L322" s="161"/>
      <c r="M322" s="161"/>
      <c r="N322" s="160"/>
      <c r="O322" s="160"/>
      <c r="P322" s="160"/>
      <c r="Q322" s="160"/>
      <c r="R322" s="161"/>
      <c r="S322" s="161"/>
      <c r="T322" s="161"/>
      <c r="U322" s="161"/>
      <c r="V322" s="161"/>
      <c r="W322" s="161"/>
      <c r="X322" s="161"/>
      <c r="Y322" s="161"/>
      <c r="Z322" s="186"/>
      <c r="AA322" s="151"/>
      <c r="AB322" s="151"/>
      <c r="AC322" s="151"/>
      <c r="AD322" s="151"/>
      <c r="AE322" s="151"/>
      <c r="AF322" s="151"/>
      <c r="AG322" s="151" t="s">
        <v>127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3" x14ac:dyDescent="0.2">
      <c r="A323" s="158"/>
      <c r="B323" s="159"/>
      <c r="C323" s="182" t="s">
        <v>474</v>
      </c>
      <c r="D323" s="162"/>
      <c r="E323" s="163">
        <v>10.5</v>
      </c>
      <c r="F323" s="161"/>
      <c r="G323" s="192"/>
      <c r="H323" s="161"/>
      <c r="I323" s="161"/>
      <c r="J323" s="161"/>
      <c r="K323" s="161"/>
      <c r="L323" s="161"/>
      <c r="M323" s="161"/>
      <c r="N323" s="160"/>
      <c r="O323" s="160"/>
      <c r="P323" s="160"/>
      <c r="Q323" s="160"/>
      <c r="R323" s="161"/>
      <c r="S323" s="161"/>
      <c r="T323" s="161"/>
      <c r="U323" s="161"/>
      <c r="V323" s="161"/>
      <c r="W323" s="161"/>
      <c r="X323" s="161"/>
      <c r="Y323" s="161"/>
      <c r="Z323" s="186"/>
      <c r="AA323" s="151"/>
      <c r="AB323" s="151"/>
      <c r="AC323" s="151"/>
      <c r="AD323" s="151"/>
      <c r="AE323" s="151"/>
      <c r="AF323" s="151"/>
      <c r="AG323" s="151" t="s">
        <v>127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ht="22.5" outlineLevel="3" x14ac:dyDescent="0.2">
      <c r="A324" s="158"/>
      <c r="B324" s="159"/>
      <c r="C324" s="182" t="s">
        <v>381</v>
      </c>
      <c r="D324" s="162"/>
      <c r="E324" s="163">
        <v>25.2</v>
      </c>
      <c r="F324" s="161"/>
      <c r="G324" s="192"/>
      <c r="H324" s="161"/>
      <c r="I324" s="161"/>
      <c r="J324" s="161"/>
      <c r="K324" s="161"/>
      <c r="L324" s="161"/>
      <c r="M324" s="161"/>
      <c r="N324" s="160"/>
      <c r="O324" s="160"/>
      <c r="P324" s="160"/>
      <c r="Q324" s="160"/>
      <c r="R324" s="161"/>
      <c r="S324" s="161"/>
      <c r="T324" s="161"/>
      <c r="U324" s="161"/>
      <c r="V324" s="161"/>
      <c r="W324" s="161"/>
      <c r="X324" s="161"/>
      <c r="Y324" s="161"/>
      <c r="Z324" s="186"/>
      <c r="AA324" s="151"/>
      <c r="AB324" s="151"/>
      <c r="AC324" s="151"/>
      <c r="AD324" s="151"/>
      <c r="AE324" s="151"/>
      <c r="AF324" s="151"/>
      <c r="AG324" s="151" t="s">
        <v>127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3" x14ac:dyDescent="0.2">
      <c r="A325" s="158"/>
      <c r="B325" s="159"/>
      <c r="C325" s="182" t="s">
        <v>214</v>
      </c>
      <c r="D325" s="162"/>
      <c r="E325" s="163"/>
      <c r="F325" s="161"/>
      <c r="G325" s="192"/>
      <c r="H325" s="161"/>
      <c r="I325" s="161"/>
      <c r="J325" s="161"/>
      <c r="K325" s="161"/>
      <c r="L325" s="161"/>
      <c r="M325" s="161"/>
      <c r="N325" s="160"/>
      <c r="O325" s="160"/>
      <c r="P325" s="160"/>
      <c r="Q325" s="160"/>
      <c r="R325" s="161"/>
      <c r="S325" s="161"/>
      <c r="T325" s="161"/>
      <c r="U325" s="161"/>
      <c r="V325" s="161"/>
      <c r="W325" s="161"/>
      <c r="X325" s="161"/>
      <c r="Y325" s="161"/>
      <c r="Z325" s="186"/>
      <c r="AA325" s="151"/>
      <c r="AB325" s="151"/>
      <c r="AC325" s="151"/>
      <c r="AD325" s="151"/>
      <c r="AE325" s="151"/>
      <c r="AF325" s="151"/>
      <c r="AG325" s="151" t="s">
        <v>127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2" x14ac:dyDescent="0.2">
      <c r="A326" s="158"/>
      <c r="B326" s="159"/>
      <c r="C326" s="273"/>
      <c r="D326" s="274"/>
      <c r="E326" s="274"/>
      <c r="F326" s="274"/>
      <c r="G326" s="274"/>
      <c r="H326" s="161"/>
      <c r="I326" s="161"/>
      <c r="J326" s="161"/>
      <c r="K326" s="161"/>
      <c r="L326" s="161"/>
      <c r="M326" s="161"/>
      <c r="N326" s="160"/>
      <c r="O326" s="160"/>
      <c r="P326" s="160"/>
      <c r="Q326" s="160"/>
      <c r="R326" s="161"/>
      <c r="S326" s="161"/>
      <c r="T326" s="161"/>
      <c r="U326" s="161"/>
      <c r="V326" s="161"/>
      <c r="W326" s="161"/>
      <c r="X326" s="161"/>
      <c r="Y326" s="161"/>
      <c r="Z326" s="186"/>
      <c r="AA326" s="151"/>
      <c r="AB326" s="151"/>
      <c r="AC326" s="151"/>
      <c r="AD326" s="151"/>
      <c r="AE326" s="151"/>
      <c r="AF326" s="151"/>
      <c r="AG326" s="151" t="s">
        <v>130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ht="22.5" outlineLevel="1" x14ac:dyDescent="0.2">
      <c r="A327" s="172">
        <v>62</v>
      </c>
      <c r="B327" s="173" t="s">
        <v>382</v>
      </c>
      <c r="C327" s="181" t="s">
        <v>383</v>
      </c>
      <c r="D327" s="174" t="s">
        <v>312</v>
      </c>
      <c r="E327" s="175">
        <v>21</v>
      </c>
      <c r="F327" s="176"/>
      <c r="G327" s="191">
        <f>ROUND(E327*F327,2)</f>
        <v>0</v>
      </c>
      <c r="H327" s="176"/>
      <c r="I327" s="177">
        <f>ROUND(E327*H327,2)</f>
        <v>0</v>
      </c>
      <c r="J327" s="176"/>
      <c r="K327" s="177">
        <f>ROUND(E327*J327,2)</f>
        <v>0</v>
      </c>
      <c r="L327" s="177">
        <v>21</v>
      </c>
      <c r="M327" s="177">
        <f>G327*(1+L327/100)</f>
        <v>0</v>
      </c>
      <c r="N327" s="175">
        <v>8.1970000000000001E-2</v>
      </c>
      <c r="O327" s="175">
        <f>ROUND(E327*N327,2)</f>
        <v>1.72</v>
      </c>
      <c r="P327" s="175">
        <v>0</v>
      </c>
      <c r="Q327" s="175">
        <f>ROUND(E327*P327,2)</f>
        <v>0</v>
      </c>
      <c r="R327" s="177" t="s">
        <v>254</v>
      </c>
      <c r="S327" s="177" t="s">
        <v>120</v>
      </c>
      <c r="T327" s="178" t="s">
        <v>120</v>
      </c>
      <c r="U327" s="161">
        <v>0</v>
      </c>
      <c r="V327" s="161">
        <f>ROUND(E327*U327,2)</f>
        <v>0</v>
      </c>
      <c r="W327" s="161"/>
      <c r="X327" s="161" t="s">
        <v>255</v>
      </c>
      <c r="Y327" s="161" t="s">
        <v>122</v>
      </c>
      <c r="Z327" s="186"/>
      <c r="AA327" s="151"/>
      <c r="AB327" s="151"/>
      <c r="AC327" s="151"/>
      <c r="AD327" s="151"/>
      <c r="AE327" s="151"/>
      <c r="AF327" s="151"/>
      <c r="AG327" s="151" t="s">
        <v>256</v>
      </c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2" x14ac:dyDescent="0.2">
      <c r="A328" s="158"/>
      <c r="B328" s="159"/>
      <c r="C328" s="182" t="s">
        <v>384</v>
      </c>
      <c r="D328" s="162"/>
      <c r="E328" s="163">
        <v>21</v>
      </c>
      <c r="F328" s="161"/>
      <c r="G328" s="192"/>
      <c r="H328" s="161"/>
      <c r="I328" s="161"/>
      <c r="J328" s="161"/>
      <c r="K328" s="161"/>
      <c r="L328" s="161"/>
      <c r="M328" s="161"/>
      <c r="N328" s="160"/>
      <c r="O328" s="160"/>
      <c r="P328" s="160"/>
      <c r="Q328" s="160"/>
      <c r="R328" s="161"/>
      <c r="S328" s="161"/>
      <c r="T328" s="161"/>
      <c r="U328" s="161"/>
      <c r="V328" s="161"/>
      <c r="W328" s="161"/>
      <c r="X328" s="161"/>
      <c r="Y328" s="161"/>
      <c r="Z328" s="186"/>
      <c r="AA328" s="151"/>
      <c r="AB328" s="151"/>
      <c r="AC328" s="151"/>
      <c r="AD328" s="151"/>
      <c r="AE328" s="151"/>
      <c r="AF328" s="151"/>
      <c r="AG328" s="151" t="s">
        <v>127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3" x14ac:dyDescent="0.2">
      <c r="A329" s="158"/>
      <c r="B329" s="159"/>
      <c r="C329" s="182" t="s">
        <v>214</v>
      </c>
      <c r="D329" s="162"/>
      <c r="E329" s="163"/>
      <c r="F329" s="161"/>
      <c r="G329" s="192"/>
      <c r="H329" s="161"/>
      <c r="I329" s="161"/>
      <c r="J329" s="161"/>
      <c r="K329" s="161"/>
      <c r="L329" s="161"/>
      <c r="M329" s="161"/>
      <c r="N329" s="160"/>
      <c r="O329" s="160"/>
      <c r="P329" s="160"/>
      <c r="Q329" s="160"/>
      <c r="R329" s="161"/>
      <c r="S329" s="161"/>
      <c r="T329" s="161"/>
      <c r="U329" s="161"/>
      <c r="V329" s="161"/>
      <c r="W329" s="161"/>
      <c r="X329" s="161"/>
      <c r="Y329" s="161"/>
      <c r="Z329" s="186"/>
      <c r="AA329" s="151"/>
      <c r="AB329" s="151"/>
      <c r="AC329" s="151"/>
      <c r="AD329" s="151"/>
      <c r="AE329" s="151"/>
      <c r="AF329" s="151"/>
      <c r="AG329" s="151" t="s">
        <v>127</v>
      </c>
      <c r="AH329" s="151">
        <v>0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2" x14ac:dyDescent="0.2">
      <c r="A330" s="158"/>
      <c r="B330" s="159"/>
      <c r="C330" s="273"/>
      <c r="D330" s="274"/>
      <c r="E330" s="274"/>
      <c r="F330" s="274"/>
      <c r="G330" s="274"/>
      <c r="H330" s="161"/>
      <c r="I330" s="161"/>
      <c r="J330" s="161"/>
      <c r="K330" s="161"/>
      <c r="L330" s="161"/>
      <c r="M330" s="161"/>
      <c r="N330" s="160"/>
      <c r="O330" s="160"/>
      <c r="P330" s="160"/>
      <c r="Q330" s="160"/>
      <c r="R330" s="161"/>
      <c r="S330" s="161"/>
      <c r="T330" s="161"/>
      <c r="U330" s="161"/>
      <c r="V330" s="161"/>
      <c r="W330" s="161"/>
      <c r="X330" s="161"/>
      <c r="Y330" s="161"/>
      <c r="Z330" s="186"/>
      <c r="AA330" s="151"/>
      <c r="AB330" s="151"/>
      <c r="AC330" s="151"/>
      <c r="AD330" s="151"/>
      <c r="AE330" s="151"/>
      <c r="AF330" s="151"/>
      <c r="AG330" s="151" t="s">
        <v>130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72">
        <v>63</v>
      </c>
      <c r="B331" s="173" t="s">
        <v>385</v>
      </c>
      <c r="C331" s="181" t="s">
        <v>386</v>
      </c>
      <c r="D331" s="174" t="s">
        <v>312</v>
      </c>
      <c r="E331" s="175">
        <v>25.2</v>
      </c>
      <c r="F331" s="176"/>
      <c r="G331" s="191">
        <f>ROUND(E331*F331,2)</f>
        <v>0</v>
      </c>
      <c r="H331" s="176"/>
      <c r="I331" s="177">
        <f>ROUND(E331*H331,2)</f>
        <v>0</v>
      </c>
      <c r="J331" s="176"/>
      <c r="K331" s="177">
        <f>ROUND(E331*J331,2)</f>
        <v>0</v>
      </c>
      <c r="L331" s="177">
        <v>21</v>
      </c>
      <c r="M331" s="177">
        <f>G331*(1+L331/100)</f>
        <v>0</v>
      </c>
      <c r="N331" s="175">
        <v>0.105</v>
      </c>
      <c r="O331" s="175">
        <f>ROUND(E331*N331,2)</f>
        <v>2.65</v>
      </c>
      <c r="P331" s="175">
        <v>0</v>
      </c>
      <c r="Q331" s="175">
        <f>ROUND(E331*P331,2)</f>
        <v>0</v>
      </c>
      <c r="R331" s="177"/>
      <c r="S331" s="177" t="s">
        <v>301</v>
      </c>
      <c r="T331" s="178" t="s">
        <v>120</v>
      </c>
      <c r="U331" s="161">
        <v>0</v>
      </c>
      <c r="V331" s="161">
        <f>ROUND(E331*U331,2)</f>
        <v>0</v>
      </c>
      <c r="W331" s="161"/>
      <c r="X331" s="161" t="s">
        <v>255</v>
      </c>
      <c r="Y331" s="161" t="s">
        <v>122</v>
      </c>
      <c r="Z331" s="186"/>
      <c r="AA331" s="151"/>
      <c r="AB331" s="151"/>
      <c r="AC331" s="151"/>
      <c r="AD331" s="151"/>
      <c r="AE331" s="151"/>
      <c r="AF331" s="151"/>
      <c r="AG331" s="151" t="s">
        <v>256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2" x14ac:dyDescent="0.2">
      <c r="A332" s="158"/>
      <c r="B332" s="159"/>
      <c r="C332" s="182" t="s">
        <v>355</v>
      </c>
      <c r="D332" s="162"/>
      <c r="E332" s="163">
        <v>74</v>
      </c>
      <c r="F332" s="161"/>
      <c r="G332" s="192"/>
      <c r="H332" s="161"/>
      <c r="I332" s="161"/>
      <c r="J332" s="161"/>
      <c r="K332" s="161"/>
      <c r="L332" s="161"/>
      <c r="M332" s="161"/>
      <c r="N332" s="160"/>
      <c r="O332" s="160"/>
      <c r="P332" s="160"/>
      <c r="Q332" s="160"/>
      <c r="R332" s="161"/>
      <c r="S332" s="161"/>
      <c r="T332" s="161"/>
      <c r="U332" s="161"/>
      <c r="V332" s="161"/>
      <c r="W332" s="161"/>
      <c r="X332" s="161"/>
      <c r="Y332" s="161"/>
      <c r="Z332" s="186"/>
      <c r="AA332" s="151"/>
      <c r="AB332" s="151"/>
      <c r="AC332" s="151"/>
      <c r="AD332" s="151"/>
      <c r="AE332" s="151"/>
      <c r="AF332" s="151"/>
      <c r="AG332" s="151" t="s">
        <v>127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3" x14ac:dyDescent="0.2">
      <c r="A333" s="158"/>
      <c r="B333" s="159"/>
      <c r="C333" s="182" t="s">
        <v>387</v>
      </c>
      <c r="D333" s="162"/>
      <c r="E333" s="163"/>
      <c r="F333" s="161"/>
      <c r="G333" s="192"/>
      <c r="H333" s="161"/>
      <c r="I333" s="161"/>
      <c r="J333" s="161"/>
      <c r="K333" s="161"/>
      <c r="L333" s="161"/>
      <c r="M333" s="161"/>
      <c r="N333" s="160"/>
      <c r="O333" s="160"/>
      <c r="P333" s="160"/>
      <c r="Q333" s="160"/>
      <c r="R333" s="161"/>
      <c r="S333" s="161"/>
      <c r="T333" s="161"/>
      <c r="U333" s="161"/>
      <c r="V333" s="161"/>
      <c r="W333" s="161"/>
      <c r="X333" s="161"/>
      <c r="Y333" s="161"/>
      <c r="Z333" s="186"/>
      <c r="AA333" s="151"/>
      <c r="AB333" s="151"/>
      <c r="AC333" s="151"/>
      <c r="AD333" s="151"/>
      <c r="AE333" s="151"/>
      <c r="AF333" s="151"/>
      <c r="AG333" s="151" t="s">
        <v>127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3" x14ac:dyDescent="0.2">
      <c r="A334" s="158"/>
      <c r="B334" s="159"/>
      <c r="C334" s="182" t="s">
        <v>388</v>
      </c>
      <c r="D334" s="162"/>
      <c r="E334" s="163">
        <v>-48.8</v>
      </c>
      <c r="F334" s="161"/>
      <c r="G334" s="192"/>
      <c r="H334" s="161"/>
      <c r="I334" s="161"/>
      <c r="J334" s="161"/>
      <c r="K334" s="161"/>
      <c r="L334" s="161"/>
      <c r="M334" s="161"/>
      <c r="N334" s="160"/>
      <c r="O334" s="160"/>
      <c r="P334" s="160"/>
      <c r="Q334" s="160"/>
      <c r="R334" s="161"/>
      <c r="S334" s="161"/>
      <c r="T334" s="161"/>
      <c r="U334" s="161"/>
      <c r="V334" s="161"/>
      <c r="W334" s="161"/>
      <c r="X334" s="161"/>
      <c r="Y334" s="161"/>
      <c r="Z334" s="186"/>
      <c r="AA334" s="151"/>
      <c r="AB334" s="151"/>
      <c r="AC334" s="151"/>
      <c r="AD334" s="151"/>
      <c r="AE334" s="151"/>
      <c r="AF334" s="151"/>
      <c r="AG334" s="151" t="s">
        <v>127</v>
      </c>
      <c r="AH334" s="151">
        <v>5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2" x14ac:dyDescent="0.2">
      <c r="A335" s="158"/>
      <c r="B335" s="159"/>
      <c r="C335" s="273"/>
      <c r="D335" s="274"/>
      <c r="E335" s="274"/>
      <c r="F335" s="274"/>
      <c r="G335" s="274"/>
      <c r="H335" s="161"/>
      <c r="I335" s="161"/>
      <c r="J335" s="161"/>
      <c r="K335" s="161"/>
      <c r="L335" s="161"/>
      <c r="M335" s="161"/>
      <c r="N335" s="160"/>
      <c r="O335" s="160"/>
      <c r="P335" s="160"/>
      <c r="Q335" s="160"/>
      <c r="R335" s="161"/>
      <c r="S335" s="161"/>
      <c r="T335" s="161"/>
      <c r="U335" s="161"/>
      <c r="V335" s="161"/>
      <c r="W335" s="161"/>
      <c r="X335" s="161"/>
      <c r="Y335" s="161"/>
      <c r="Z335" s="186"/>
      <c r="AA335" s="151"/>
      <c r="AB335" s="151"/>
      <c r="AC335" s="151"/>
      <c r="AD335" s="151"/>
      <c r="AE335" s="151"/>
      <c r="AF335" s="151"/>
      <c r="AG335" s="151" t="s">
        <v>130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x14ac:dyDescent="0.2">
      <c r="A336" s="165" t="s">
        <v>114</v>
      </c>
      <c r="B336" s="166" t="s">
        <v>74</v>
      </c>
      <c r="C336" s="180" t="s">
        <v>75</v>
      </c>
      <c r="D336" s="167"/>
      <c r="E336" s="168"/>
      <c r="F336" s="169"/>
      <c r="G336" s="190">
        <f>SUMIF(AG337:AG346,"&lt;&gt;NOR",G337:G346)</f>
        <v>0</v>
      </c>
      <c r="H336" s="169"/>
      <c r="I336" s="169">
        <f>SUM(I337:I346)</f>
        <v>0</v>
      </c>
      <c r="J336" s="169"/>
      <c r="K336" s="169">
        <f>SUM(K337:K346)</f>
        <v>0</v>
      </c>
      <c r="L336" s="169"/>
      <c r="M336" s="169">
        <f>SUM(M337:M346)</f>
        <v>0</v>
      </c>
      <c r="N336" s="168"/>
      <c r="O336" s="168">
        <f>SUM(O337:O346)</f>
        <v>0</v>
      </c>
      <c r="P336" s="168"/>
      <c r="Q336" s="168">
        <f>SUM(Q337:Q346)</f>
        <v>1.58</v>
      </c>
      <c r="R336" s="169"/>
      <c r="S336" s="169"/>
      <c r="T336" s="170"/>
      <c r="U336" s="164"/>
      <c r="V336" s="164">
        <f>SUM(V337:V346)</f>
        <v>0.59</v>
      </c>
      <c r="W336" s="164"/>
      <c r="X336" s="164"/>
      <c r="Y336" s="164"/>
      <c r="AG336" t="s">
        <v>115</v>
      </c>
    </row>
    <row r="337" spans="1:60" ht="22.5" outlineLevel="1" x14ac:dyDescent="0.2">
      <c r="A337" s="172">
        <v>64</v>
      </c>
      <c r="B337" s="173" t="s">
        <v>389</v>
      </c>
      <c r="C337" s="181" t="s">
        <v>390</v>
      </c>
      <c r="D337" s="174" t="s">
        <v>312</v>
      </c>
      <c r="E337" s="175">
        <v>1</v>
      </c>
      <c r="F337" s="176"/>
      <c r="G337" s="191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5">
        <v>0</v>
      </c>
      <c r="O337" s="175">
        <f>ROUND(E337*N337,2)</f>
        <v>0</v>
      </c>
      <c r="P337" s="175">
        <v>8.2000000000000003E-2</v>
      </c>
      <c r="Q337" s="175">
        <f>ROUND(E337*P337,2)</f>
        <v>0.08</v>
      </c>
      <c r="R337" s="177" t="s">
        <v>119</v>
      </c>
      <c r="S337" s="177" t="s">
        <v>120</v>
      </c>
      <c r="T337" s="178" t="s">
        <v>120</v>
      </c>
      <c r="U337" s="161">
        <v>0.58799999999999997</v>
      </c>
      <c r="V337" s="161">
        <f>ROUND(E337*U337,2)</f>
        <v>0.59</v>
      </c>
      <c r="W337" s="161"/>
      <c r="X337" s="161" t="s">
        <v>121</v>
      </c>
      <c r="Y337" s="161" t="s">
        <v>122</v>
      </c>
      <c r="Z337" s="186"/>
      <c r="AA337" s="151"/>
      <c r="AB337" s="151"/>
      <c r="AC337" s="151"/>
      <c r="AD337" s="151"/>
      <c r="AE337" s="151"/>
      <c r="AF337" s="151"/>
      <c r="AG337" s="151" t="s">
        <v>123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2" x14ac:dyDescent="0.2">
      <c r="A338" s="158"/>
      <c r="B338" s="159"/>
      <c r="C338" s="271" t="s">
        <v>391</v>
      </c>
      <c r="D338" s="272"/>
      <c r="E338" s="272"/>
      <c r="F338" s="272"/>
      <c r="G338" s="272"/>
      <c r="H338" s="161"/>
      <c r="I338" s="161"/>
      <c r="J338" s="161"/>
      <c r="K338" s="161"/>
      <c r="L338" s="161"/>
      <c r="M338" s="161"/>
      <c r="N338" s="160"/>
      <c r="O338" s="160"/>
      <c r="P338" s="160"/>
      <c r="Q338" s="160"/>
      <c r="R338" s="161"/>
      <c r="S338" s="161"/>
      <c r="T338" s="161"/>
      <c r="U338" s="161"/>
      <c r="V338" s="161"/>
      <c r="W338" s="161"/>
      <c r="X338" s="161"/>
      <c r="Y338" s="161"/>
      <c r="Z338" s="186"/>
      <c r="AA338" s="151"/>
      <c r="AB338" s="151"/>
      <c r="AC338" s="151"/>
      <c r="AD338" s="151"/>
      <c r="AE338" s="151"/>
      <c r="AF338" s="151"/>
      <c r="AG338" s="151" t="s">
        <v>125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79" t="str">
        <f>C338</f>
        <v>s uložením hmot na skládku na vzdálenost do 3 m nebo s naložením na dopravní prostředek, se zásypem jam a jeho zhutněním</v>
      </c>
      <c r="BB338" s="151"/>
      <c r="BC338" s="151"/>
      <c r="BD338" s="151"/>
      <c r="BE338" s="151"/>
      <c r="BF338" s="151"/>
      <c r="BG338" s="151"/>
      <c r="BH338" s="151"/>
    </row>
    <row r="339" spans="1:60" outlineLevel="2" x14ac:dyDescent="0.2">
      <c r="A339" s="158"/>
      <c r="B339" s="159"/>
      <c r="C339" s="182" t="s">
        <v>325</v>
      </c>
      <c r="D339" s="162"/>
      <c r="E339" s="163">
        <v>1</v>
      </c>
      <c r="F339" s="161"/>
      <c r="G339" s="192"/>
      <c r="H339" s="161"/>
      <c r="I339" s="161"/>
      <c r="J339" s="161"/>
      <c r="K339" s="161"/>
      <c r="L339" s="161"/>
      <c r="M339" s="161"/>
      <c r="N339" s="160"/>
      <c r="O339" s="160"/>
      <c r="P339" s="160"/>
      <c r="Q339" s="160"/>
      <c r="R339" s="161"/>
      <c r="S339" s="161"/>
      <c r="T339" s="161"/>
      <c r="U339" s="161"/>
      <c r="V339" s="161"/>
      <c r="W339" s="161"/>
      <c r="X339" s="161"/>
      <c r="Y339" s="161"/>
      <c r="Z339" s="186"/>
      <c r="AA339" s="151"/>
      <c r="AB339" s="151"/>
      <c r="AC339" s="151"/>
      <c r="AD339" s="151"/>
      <c r="AE339" s="151"/>
      <c r="AF339" s="151"/>
      <c r="AG339" s="151" t="s">
        <v>127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3" x14ac:dyDescent="0.2">
      <c r="A340" s="158"/>
      <c r="B340" s="159"/>
      <c r="C340" s="182" t="s">
        <v>129</v>
      </c>
      <c r="D340" s="162"/>
      <c r="E340" s="163"/>
      <c r="F340" s="161"/>
      <c r="G340" s="192"/>
      <c r="H340" s="161"/>
      <c r="I340" s="161"/>
      <c r="J340" s="161"/>
      <c r="K340" s="161"/>
      <c r="L340" s="161"/>
      <c r="M340" s="161"/>
      <c r="N340" s="160"/>
      <c r="O340" s="160"/>
      <c r="P340" s="160"/>
      <c r="Q340" s="160"/>
      <c r="R340" s="161"/>
      <c r="S340" s="161"/>
      <c r="T340" s="161"/>
      <c r="U340" s="161"/>
      <c r="V340" s="161"/>
      <c r="W340" s="161"/>
      <c r="X340" s="161"/>
      <c r="Y340" s="161"/>
      <c r="Z340" s="186"/>
      <c r="AA340" s="151"/>
      <c r="AB340" s="151"/>
      <c r="AC340" s="151"/>
      <c r="AD340" s="151"/>
      <c r="AE340" s="151"/>
      <c r="AF340" s="151"/>
      <c r="AG340" s="151" t="s">
        <v>127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2" x14ac:dyDescent="0.2">
      <c r="A341" s="158"/>
      <c r="B341" s="159"/>
      <c r="C341" s="273"/>
      <c r="D341" s="274"/>
      <c r="E341" s="274"/>
      <c r="F341" s="274"/>
      <c r="G341" s="274"/>
      <c r="H341" s="161"/>
      <c r="I341" s="161"/>
      <c r="J341" s="161"/>
      <c r="K341" s="161"/>
      <c r="L341" s="161"/>
      <c r="M341" s="161"/>
      <c r="N341" s="160"/>
      <c r="O341" s="160"/>
      <c r="P341" s="160"/>
      <c r="Q341" s="160"/>
      <c r="R341" s="161"/>
      <c r="S341" s="161"/>
      <c r="T341" s="161"/>
      <c r="U341" s="161"/>
      <c r="V341" s="161"/>
      <c r="W341" s="161"/>
      <c r="X341" s="161"/>
      <c r="Y341" s="161"/>
      <c r="Z341" s="186"/>
      <c r="AA341" s="151"/>
      <c r="AB341" s="151"/>
      <c r="AC341" s="151"/>
      <c r="AD341" s="151"/>
      <c r="AE341" s="151"/>
      <c r="AF341" s="151"/>
      <c r="AG341" s="151" t="s">
        <v>130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72">
        <v>65</v>
      </c>
      <c r="B342" s="173" t="s">
        <v>392</v>
      </c>
      <c r="C342" s="181" t="s">
        <v>393</v>
      </c>
      <c r="D342" s="174" t="s">
        <v>394</v>
      </c>
      <c r="E342" s="175">
        <v>2</v>
      </c>
      <c r="F342" s="176"/>
      <c r="G342" s="191">
        <f>ROUND(E342*F342,2)</f>
        <v>0</v>
      </c>
      <c r="H342" s="176"/>
      <c r="I342" s="177">
        <f>ROUND(E342*H342,2)</f>
        <v>0</v>
      </c>
      <c r="J342" s="176"/>
      <c r="K342" s="177">
        <f>ROUND(E342*J342,2)</f>
        <v>0</v>
      </c>
      <c r="L342" s="177">
        <v>21</v>
      </c>
      <c r="M342" s="177">
        <f>G342*(1+L342/100)</f>
        <v>0</v>
      </c>
      <c r="N342" s="175">
        <v>0</v>
      </c>
      <c r="O342" s="175">
        <f>ROUND(E342*N342,2)</f>
        <v>0</v>
      </c>
      <c r="P342" s="175">
        <v>0.75</v>
      </c>
      <c r="Q342" s="175">
        <f>ROUND(E342*P342,2)</f>
        <v>1.5</v>
      </c>
      <c r="R342" s="177"/>
      <c r="S342" s="177" t="s">
        <v>120</v>
      </c>
      <c r="T342" s="178" t="s">
        <v>395</v>
      </c>
      <c r="U342" s="161">
        <v>0</v>
      </c>
      <c r="V342" s="161">
        <f>ROUND(E342*U342,2)</f>
        <v>0</v>
      </c>
      <c r="W342" s="161"/>
      <c r="X342" s="161" t="s">
        <v>238</v>
      </c>
      <c r="Y342" s="161" t="s">
        <v>122</v>
      </c>
      <c r="Z342" s="186"/>
      <c r="AA342" s="151"/>
      <c r="AB342" s="151"/>
      <c r="AC342" s="151"/>
      <c r="AD342" s="151"/>
      <c r="AE342" s="151"/>
      <c r="AF342" s="151"/>
      <c r="AG342" s="151" t="s">
        <v>239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2" x14ac:dyDescent="0.2">
      <c r="A343" s="158"/>
      <c r="B343" s="159"/>
      <c r="C343" s="182" t="s">
        <v>396</v>
      </c>
      <c r="D343" s="162"/>
      <c r="E343" s="163">
        <v>2</v>
      </c>
      <c r="F343" s="161"/>
      <c r="G343" s="192"/>
      <c r="H343" s="161"/>
      <c r="I343" s="161"/>
      <c r="J343" s="161"/>
      <c r="K343" s="161"/>
      <c r="L343" s="161"/>
      <c r="M343" s="161"/>
      <c r="N343" s="160"/>
      <c r="O343" s="160"/>
      <c r="P343" s="160"/>
      <c r="Q343" s="160"/>
      <c r="R343" s="161"/>
      <c r="S343" s="161"/>
      <c r="T343" s="161"/>
      <c r="U343" s="161"/>
      <c r="V343" s="161"/>
      <c r="W343" s="161"/>
      <c r="X343" s="161"/>
      <c r="Y343" s="161"/>
      <c r="Z343" s="186"/>
      <c r="AA343" s="151"/>
      <c r="AB343" s="151"/>
      <c r="AC343" s="151"/>
      <c r="AD343" s="151"/>
      <c r="AE343" s="151"/>
      <c r="AF343" s="151"/>
      <c r="AG343" s="151" t="s">
        <v>127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3" x14ac:dyDescent="0.2">
      <c r="A344" s="158"/>
      <c r="B344" s="159"/>
      <c r="C344" s="182" t="s">
        <v>397</v>
      </c>
      <c r="D344" s="162"/>
      <c r="E344" s="163"/>
      <c r="F344" s="161"/>
      <c r="G344" s="192"/>
      <c r="H344" s="161"/>
      <c r="I344" s="161"/>
      <c r="J344" s="161"/>
      <c r="K344" s="161"/>
      <c r="L344" s="161"/>
      <c r="M344" s="161"/>
      <c r="N344" s="160"/>
      <c r="O344" s="160"/>
      <c r="P344" s="160"/>
      <c r="Q344" s="160"/>
      <c r="R344" s="161"/>
      <c r="S344" s="161"/>
      <c r="T344" s="161"/>
      <c r="U344" s="161"/>
      <c r="V344" s="161"/>
      <c r="W344" s="161"/>
      <c r="X344" s="161"/>
      <c r="Y344" s="161"/>
      <c r="Z344" s="186"/>
      <c r="AA344" s="151"/>
      <c r="AB344" s="151"/>
      <c r="AC344" s="151"/>
      <c r="AD344" s="151"/>
      <c r="AE344" s="151"/>
      <c r="AF344" s="151"/>
      <c r="AG344" s="151" t="s">
        <v>127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3" x14ac:dyDescent="0.2">
      <c r="A345" s="158"/>
      <c r="B345" s="159"/>
      <c r="C345" s="182" t="s">
        <v>129</v>
      </c>
      <c r="D345" s="162"/>
      <c r="E345" s="163"/>
      <c r="F345" s="161"/>
      <c r="G345" s="192"/>
      <c r="H345" s="161"/>
      <c r="I345" s="161"/>
      <c r="J345" s="161"/>
      <c r="K345" s="161"/>
      <c r="L345" s="161"/>
      <c r="M345" s="161"/>
      <c r="N345" s="160"/>
      <c r="O345" s="160"/>
      <c r="P345" s="160"/>
      <c r="Q345" s="160"/>
      <c r="R345" s="161"/>
      <c r="S345" s="161"/>
      <c r="T345" s="161"/>
      <c r="U345" s="161"/>
      <c r="V345" s="161"/>
      <c r="W345" s="161"/>
      <c r="X345" s="161"/>
      <c r="Y345" s="161"/>
      <c r="Z345" s="186"/>
      <c r="AA345" s="151"/>
      <c r="AB345" s="151"/>
      <c r="AC345" s="151"/>
      <c r="AD345" s="151"/>
      <c r="AE345" s="151"/>
      <c r="AF345" s="151"/>
      <c r="AG345" s="151" t="s">
        <v>127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2" x14ac:dyDescent="0.2">
      <c r="A346" s="158"/>
      <c r="B346" s="159"/>
      <c r="C346" s="273"/>
      <c r="D346" s="274"/>
      <c r="E346" s="274"/>
      <c r="F346" s="274"/>
      <c r="G346" s="274"/>
      <c r="H346" s="161"/>
      <c r="I346" s="161"/>
      <c r="J346" s="161"/>
      <c r="K346" s="161"/>
      <c r="L346" s="161"/>
      <c r="M346" s="161"/>
      <c r="N346" s="160"/>
      <c r="O346" s="160"/>
      <c r="P346" s="160"/>
      <c r="Q346" s="160"/>
      <c r="R346" s="161"/>
      <c r="S346" s="161"/>
      <c r="T346" s="161"/>
      <c r="U346" s="161"/>
      <c r="V346" s="161"/>
      <c r="W346" s="161"/>
      <c r="X346" s="161"/>
      <c r="Y346" s="161"/>
      <c r="Z346" s="186"/>
      <c r="AA346" s="151"/>
      <c r="AB346" s="151"/>
      <c r="AC346" s="151"/>
      <c r="AD346" s="151"/>
      <c r="AE346" s="151"/>
      <c r="AF346" s="151"/>
      <c r="AG346" s="151" t="s">
        <v>130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x14ac:dyDescent="0.2">
      <c r="A347" s="165" t="s">
        <v>114</v>
      </c>
      <c r="B347" s="166" t="s">
        <v>76</v>
      </c>
      <c r="C347" s="180" t="s">
        <v>77</v>
      </c>
      <c r="D347" s="167"/>
      <c r="E347" s="168"/>
      <c r="F347" s="169"/>
      <c r="G347" s="190">
        <f>SUMIF(AG348:AG350,"&lt;&gt;NOR",G348:G350)</f>
        <v>0</v>
      </c>
      <c r="H347" s="169"/>
      <c r="I347" s="169">
        <f>SUM(I348:I350)</f>
        <v>0</v>
      </c>
      <c r="J347" s="169"/>
      <c r="K347" s="169">
        <f>SUM(K348:K350)</f>
        <v>0</v>
      </c>
      <c r="L347" s="169"/>
      <c r="M347" s="169">
        <f>SUM(M348:M350)</f>
        <v>0</v>
      </c>
      <c r="N347" s="168"/>
      <c r="O347" s="168">
        <f>SUM(O348:O350)</f>
        <v>0</v>
      </c>
      <c r="P347" s="168"/>
      <c r="Q347" s="168">
        <f>SUM(Q348:Q350)</f>
        <v>0</v>
      </c>
      <c r="R347" s="169"/>
      <c r="S347" s="169"/>
      <c r="T347" s="170"/>
      <c r="U347" s="164"/>
      <c r="V347" s="164">
        <f>SUM(V348:V350)</f>
        <v>65.38</v>
      </c>
      <c r="W347" s="164"/>
      <c r="X347" s="164"/>
      <c r="Y347" s="164"/>
      <c r="AG347" t="s">
        <v>115</v>
      </c>
    </row>
    <row r="348" spans="1:60" s="204" customFormat="1" outlineLevel="1" x14ac:dyDescent="0.2">
      <c r="A348" s="205">
        <v>66</v>
      </c>
      <c r="B348" s="206" t="s">
        <v>398</v>
      </c>
      <c r="C348" s="207" t="s">
        <v>399</v>
      </c>
      <c r="D348" s="208" t="s">
        <v>152</v>
      </c>
      <c r="E348" s="209">
        <v>167.64769999999999</v>
      </c>
      <c r="F348" s="210"/>
      <c r="G348" s="211">
        <f>ROUND(E348*F348,2)</f>
        <v>0</v>
      </c>
      <c r="H348" s="210"/>
      <c r="I348" s="212">
        <f>ROUND(E348*H348,2)</f>
        <v>0</v>
      </c>
      <c r="J348" s="210"/>
      <c r="K348" s="212">
        <f>ROUND(E348*J348,2)</f>
        <v>0</v>
      </c>
      <c r="L348" s="212">
        <v>21</v>
      </c>
      <c r="M348" s="212">
        <f>G348*(1+L348/100)</f>
        <v>0</v>
      </c>
      <c r="N348" s="209">
        <v>0</v>
      </c>
      <c r="O348" s="209">
        <f>ROUND(E348*N348,2)</f>
        <v>0</v>
      </c>
      <c r="P348" s="209">
        <v>0</v>
      </c>
      <c r="Q348" s="209">
        <f>ROUND(E348*P348,2)</f>
        <v>0</v>
      </c>
      <c r="R348" s="212" t="s">
        <v>119</v>
      </c>
      <c r="S348" s="212" t="s">
        <v>120</v>
      </c>
      <c r="T348" s="213" t="s">
        <v>120</v>
      </c>
      <c r="U348" s="199">
        <v>0.39</v>
      </c>
      <c r="V348" s="199">
        <f>ROUND(E348*U348,2)</f>
        <v>65.38</v>
      </c>
      <c r="W348" s="199"/>
      <c r="X348" s="199" t="s">
        <v>400</v>
      </c>
      <c r="Y348" s="199" t="s">
        <v>122</v>
      </c>
      <c r="Z348" s="202"/>
      <c r="AA348" s="203"/>
      <c r="AB348" s="203"/>
      <c r="AC348" s="203"/>
      <c r="AD348" s="203"/>
      <c r="AE348" s="203"/>
      <c r="AF348" s="203"/>
      <c r="AG348" s="203" t="s">
        <v>401</v>
      </c>
      <c r="AH348" s="203"/>
      <c r="AI348" s="203"/>
      <c r="AJ348" s="203"/>
      <c r="AK348" s="203"/>
      <c r="AL348" s="203"/>
      <c r="AM348" s="203"/>
      <c r="AN348" s="203"/>
      <c r="AO348" s="203"/>
      <c r="AP348" s="203"/>
      <c r="AQ348" s="203"/>
      <c r="AR348" s="203"/>
      <c r="AS348" s="203"/>
      <c r="AT348" s="203"/>
      <c r="AU348" s="203"/>
      <c r="AV348" s="203"/>
      <c r="AW348" s="203"/>
      <c r="AX348" s="203"/>
      <c r="AY348" s="203"/>
      <c r="AZ348" s="203"/>
      <c r="BA348" s="203"/>
      <c r="BB348" s="203"/>
      <c r="BC348" s="203"/>
      <c r="BD348" s="203"/>
      <c r="BE348" s="203"/>
      <c r="BF348" s="203"/>
      <c r="BG348" s="203"/>
      <c r="BH348" s="203"/>
    </row>
    <row r="349" spans="1:60" outlineLevel="2" x14ac:dyDescent="0.2">
      <c r="A349" s="158"/>
      <c r="B349" s="159"/>
      <c r="C349" s="271" t="s">
        <v>402</v>
      </c>
      <c r="D349" s="272"/>
      <c r="E349" s="272"/>
      <c r="F349" s="272"/>
      <c r="G349" s="272"/>
      <c r="H349" s="161"/>
      <c r="I349" s="161"/>
      <c r="J349" s="161"/>
      <c r="K349" s="161"/>
      <c r="L349" s="161"/>
      <c r="M349" s="161"/>
      <c r="N349" s="160"/>
      <c r="O349" s="160"/>
      <c r="P349" s="160"/>
      <c r="Q349" s="160"/>
      <c r="R349" s="161"/>
      <c r="S349" s="161"/>
      <c r="T349" s="161"/>
      <c r="U349" s="161"/>
      <c r="V349" s="161"/>
      <c r="W349" s="161"/>
      <c r="X349" s="161"/>
      <c r="Y349" s="161"/>
      <c r="Z349" s="186"/>
      <c r="AA349" s="151"/>
      <c r="AB349" s="151"/>
      <c r="AC349" s="151"/>
      <c r="AD349" s="151"/>
      <c r="AE349" s="151"/>
      <c r="AF349" s="151"/>
      <c r="AG349" s="151" t="s">
        <v>125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2" x14ac:dyDescent="0.2">
      <c r="A350" s="158"/>
      <c r="B350" s="159"/>
      <c r="C350" s="273"/>
      <c r="D350" s="274"/>
      <c r="E350" s="274"/>
      <c r="F350" s="274"/>
      <c r="G350" s="274"/>
      <c r="H350" s="161"/>
      <c r="I350" s="161"/>
      <c r="J350" s="161"/>
      <c r="K350" s="161"/>
      <c r="L350" s="161"/>
      <c r="M350" s="161"/>
      <c r="N350" s="160"/>
      <c r="O350" s="160"/>
      <c r="P350" s="160"/>
      <c r="Q350" s="160"/>
      <c r="R350" s="161"/>
      <c r="S350" s="161"/>
      <c r="T350" s="161"/>
      <c r="U350" s="161"/>
      <c r="V350" s="161"/>
      <c r="W350" s="161"/>
      <c r="X350" s="161"/>
      <c r="Y350" s="161"/>
      <c r="Z350" s="186"/>
      <c r="AA350" s="151"/>
      <c r="AB350" s="151"/>
      <c r="AC350" s="151"/>
      <c r="AD350" s="151"/>
      <c r="AE350" s="151"/>
      <c r="AF350" s="151"/>
      <c r="AG350" s="151" t="s">
        <v>130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x14ac:dyDescent="0.2">
      <c r="A351" s="165" t="s">
        <v>114</v>
      </c>
      <c r="B351" s="166" t="s">
        <v>78</v>
      </c>
      <c r="C351" s="180" t="s">
        <v>79</v>
      </c>
      <c r="D351" s="167"/>
      <c r="E351" s="168"/>
      <c r="F351" s="169"/>
      <c r="G351" s="190">
        <f>SUMIF(AG352:AG358,"&lt;&gt;NOR",G352:G358)</f>
        <v>0</v>
      </c>
      <c r="H351" s="169"/>
      <c r="I351" s="169">
        <f>SUM(I352:I358)</f>
        <v>0</v>
      </c>
      <c r="J351" s="169"/>
      <c r="K351" s="169">
        <f>SUM(K352:K358)</f>
        <v>0</v>
      </c>
      <c r="L351" s="169"/>
      <c r="M351" s="169">
        <f>SUM(M352:M358)</f>
        <v>0</v>
      </c>
      <c r="N351" s="168"/>
      <c r="O351" s="168">
        <f>SUM(O352:O358)</f>
        <v>0</v>
      </c>
      <c r="P351" s="168"/>
      <c r="Q351" s="168">
        <f>SUM(Q352:Q358)</f>
        <v>0</v>
      </c>
      <c r="R351" s="169"/>
      <c r="S351" s="169"/>
      <c r="T351" s="170"/>
      <c r="U351" s="164"/>
      <c r="V351" s="164">
        <f>SUM(V352:V358)</f>
        <v>1.53</v>
      </c>
      <c r="W351" s="164"/>
      <c r="X351" s="164"/>
      <c r="Y351" s="164"/>
      <c r="AG351" t="s">
        <v>115</v>
      </c>
    </row>
    <row r="352" spans="1:60" ht="22.5" outlineLevel="1" x14ac:dyDescent="0.2">
      <c r="A352" s="172">
        <v>67</v>
      </c>
      <c r="B352" s="173" t="s">
        <v>403</v>
      </c>
      <c r="C352" s="181" t="s">
        <v>404</v>
      </c>
      <c r="D352" s="174" t="s">
        <v>118</v>
      </c>
      <c r="E352" s="175">
        <v>4.5</v>
      </c>
      <c r="F352" s="176"/>
      <c r="G352" s="191">
        <f>ROUND(E352*F352,2)</f>
        <v>0</v>
      </c>
      <c r="H352" s="176"/>
      <c r="I352" s="177">
        <f>ROUND(E352*H352,2)</f>
        <v>0</v>
      </c>
      <c r="J352" s="176"/>
      <c r="K352" s="177">
        <f>ROUND(E352*J352,2)</f>
        <v>0</v>
      </c>
      <c r="L352" s="177">
        <v>21</v>
      </c>
      <c r="M352" s="177">
        <f>G352*(1+L352/100)</f>
        <v>0</v>
      </c>
      <c r="N352" s="175">
        <v>8.0000000000000007E-5</v>
      </c>
      <c r="O352" s="175">
        <f>ROUND(E352*N352,2)</f>
        <v>0</v>
      </c>
      <c r="P352" s="175">
        <v>0</v>
      </c>
      <c r="Q352" s="175">
        <f>ROUND(E352*P352,2)</f>
        <v>0</v>
      </c>
      <c r="R352" s="177" t="s">
        <v>405</v>
      </c>
      <c r="S352" s="177" t="s">
        <v>120</v>
      </c>
      <c r="T352" s="178" t="s">
        <v>120</v>
      </c>
      <c r="U352" s="161">
        <v>0.34</v>
      </c>
      <c r="V352" s="161">
        <f>ROUND(E352*U352,2)</f>
        <v>1.53</v>
      </c>
      <c r="W352" s="161"/>
      <c r="X352" s="161" t="s">
        <v>121</v>
      </c>
      <c r="Y352" s="161" t="s">
        <v>122</v>
      </c>
      <c r="Z352" s="186"/>
      <c r="AA352" s="151"/>
      <c r="AB352" s="151"/>
      <c r="AC352" s="151"/>
      <c r="AD352" s="151"/>
      <c r="AE352" s="151"/>
      <c r="AF352" s="151"/>
      <c r="AG352" s="151" t="s">
        <v>123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2" x14ac:dyDescent="0.2">
      <c r="A353" s="158"/>
      <c r="B353" s="159"/>
      <c r="C353" s="182" t="s">
        <v>406</v>
      </c>
      <c r="D353" s="162"/>
      <c r="E353" s="163">
        <v>4.5</v>
      </c>
      <c r="F353" s="161"/>
      <c r="G353" s="192"/>
      <c r="H353" s="161"/>
      <c r="I353" s="161"/>
      <c r="J353" s="161"/>
      <c r="K353" s="161"/>
      <c r="L353" s="161"/>
      <c r="M353" s="161"/>
      <c r="N353" s="160"/>
      <c r="O353" s="160"/>
      <c r="P353" s="160"/>
      <c r="Q353" s="160"/>
      <c r="R353" s="161"/>
      <c r="S353" s="161"/>
      <c r="T353" s="161"/>
      <c r="U353" s="161"/>
      <c r="V353" s="161"/>
      <c r="W353" s="161"/>
      <c r="X353" s="161"/>
      <c r="Y353" s="161"/>
      <c r="Z353" s="186"/>
      <c r="AA353" s="151"/>
      <c r="AB353" s="151"/>
      <c r="AC353" s="151"/>
      <c r="AD353" s="151"/>
      <c r="AE353" s="151"/>
      <c r="AF353" s="151"/>
      <c r="AG353" s="151" t="s">
        <v>127</v>
      </c>
      <c r="AH353" s="151">
        <v>0</v>
      </c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3" x14ac:dyDescent="0.2">
      <c r="A354" s="158"/>
      <c r="B354" s="159"/>
      <c r="C354" s="182" t="s">
        <v>283</v>
      </c>
      <c r="D354" s="162"/>
      <c r="E354" s="163"/>
      <c r="F354" s="161"/>
      <c r="G354" s="192"/>
      <c r="H354" s="161"/>
      <c r="I354" s="161"/>
      <c r="J354" s="161"/>
      <c r="K354" s="161"/>
      <c r="L354" s="161"/>
      <c r="M354" s="161"/>
      <c r="N354" s="160"/>
      <c r="O354" s="160"/>
      <c r="P354" s="160"/>
      <c r="Q354" s="160"/>
      <c r="R354" s="161"/>
      <c r="S354" s="161"/>
      <c r="T354" s="161"/>
      <c r="U354" s="161"/>
      <c r="V354" s="161"/>
      <c r="W354" s="161"/>
      <c r="X354" s="161"/>
      <c r="Y354" s="161"/>
      <c r="Z354" s="186"/>
      <c r="AA354" s="151"/>
      <c r="AB354" s="151"/>
      <c r="AC354" s="151"/>
      <c r="AD354" s="151"/>
      <c r="AE354" s="151"/>
      <c r="AF354" s="151"/>
      <c r="AG354" s="151" t="s">
        <v>127</v>
      </c>
      <c r="AH354" s="151">
        <v>0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2" x14ac:dyDescent="0.2">
      <c r="A355" s="158"/>
      <c r="B355" s="159"/>
      <c r="C355" s="273"/>
      <c r="D355" s="274"/>
      <c r="E355" s="274"/>
      <c r="F355" s="274"/>
      <c r="G355" s="274"/>
      <c r="H355" s="161"/>
      <c r="I355" s="161"/>
      <c r="J355" s="161"/>
      <c r="K355" s="161"/>
      <c r="L355" s="161"/>
      <c r="M355" s="161"/>
      <c r="N355" s="160"/>
      <c r="O355" s="160"/>
      <c r="P355" s="160"/>
      <c r="Q355" s="160"/>
      <c r="R355" s="161"/>
      <c r="S355" s="161"/>
      <c r="T355" s="161"/>
      <c r="U355" s="161"/>
      <c r="V355" s="161"/>
      <c r="W355" s="161"/>
      <c r="X355" s="161"/>
      <c r="Y355" s="161"/>
      <c r="Z355" s="186"/>
      <c r="AA355" s="151"/>
      <c r="AB355" s="151"/>
      <c r="AC355" s="151"/>
      <c r="AD355" s="151"/>
      <c r="AE355" s="151"/>
      <c r="AF355" s="151"/>
      <c r="AG355" s="151" t="s">
        <v>130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ht="22.5" outlineLevel="1" x14ac:dyDescent="0.2">
      <c r="A356" s="172">
        <v>68</v>
      </c>
      <c r="B356" s="173" t="s">
        <v>407</v>
      </c>
      <c r="C356" s="181" t="s">
        <v>408</v>
      </c>
      <c r="D356" s="174" t="s">
        <v>118</v>
      </c>
      <c r="E356" s="175">
        <v>4.95</v>
      </c>
      <c r="F356" s="176"/>
      <c r="G356" s="191">
        <f>ROUND(E356*F356,2)</f>
        <v>0</v>
      </c>
      <c r="H356" s="176"/>
      <c r="I356" s="177">
        <f>ROUND(E356*H356,2)</f>
        <v>0</v>
      </c>
      <c r="J356" s="176"/>
      <c r="K356" s="177">
        <f>ROUND(E356*J356,2)</f>
        <v>0</v>
      </c>
      <c r="L356" s="177">
        <v>21</v>
      </c>
      <c r="M356" s="177">
        <f>G356*(1+L356/100)</f>
        <v>0</v>
      </c>
      <c r="N356" s="175">
        <v>5.5000000000000003E-4</v>
      </c>
      <c r="O356" s="175">
        <f>ROUND(E356*N356,2)</f>
        <v>0</v>
      </c>
      <c r="P356" s="175">
        <v>0</v>
      </c>
      <c r="Q356" s="175">
        <f>ROUND(E356*P356,2)</f>
        <v>0</v>
      </c>
      <c r="R356" s="177" t="s">
        <v>254</v>
      </c>
      <c r="S356" s="177" t="s">
        <v>120</v>
      </c>
      <c r="T356" s="178" t="s">
        <v>120</v>
      </c>
      <c r="U356" s="161">
        <v>0</v>
      </c>
      <c r="V356" s="161">
        <f>ROUND(E356*U356,2)</f>
        <v>0</v>
      </c>
      <c r="W356" s="161"/>
      <c r="X356" s="161" t="s">
        <v>255</v>
      </c>
      <c r="Y356" s="161" t="s">
        <v>122</v>
      </c>
      <c r="Z356" s="186"/>
      <c r="AA356" s="151"/>
      <c r="AB356" s="151"/>
      <c r="AC356" s="151"/>
      <c r="AD356" s="151"/>
      <c r="AE356" s="151"/>
      <c r="AF356" s="151"/>
      <c r="AG356" s="151" t="s">
        <v>256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2" x14ac:dyDescent="0.2">
      <c r="A357" s="158"/>
      <c r="B357" s="159"/>
      <c r="C357" s="182" t="s">
        <v>409</v>
      </c>
      <c r="D357" s="162"/>
      <c r="E357" s="163">
        <v>4.95</v>
      </c>
      <c r="F357" s="161"/>
      <c r="G357" s="192"/>
      <c r="H357" s="161"/>
      <c r="I357" s="161"/>
      <c r="J357" s="161"/>
      <c r="K357" s="161"/>
      <c r="L357" s="161"/>
      <c r="M357" s="161"/>
      <c r="N357" s="160"/>
      <c r="O357" s="160"/>
      <c r="P357" s="160"/>
      <c r="Q357" s="160"/>
      <c r="R357" s="161"/>
      <c r="S357" s="161"/>
      <c r="T357" s="161"/>
      <c r="U357" s="161"/>
      <c r="V357" s="161"/>
      <c r="W357" s="161"/>
      <c r="X357" s="161"/>
      <c r="Y357" s="161"/>
      <c r="Z357" s="186"/>
      <c r="AA357" s="151"/>
      <c r="AB357" s="151"/>
      <c r="AC357" s="151"/>
      <c r="AD357" s="151"/>
      <c r="AE357" s="151"/>
      <c r="AF357" s="151"/>
      <c r="AG357" s="151" t="s">
        <v>127</v>
      </c>
      <c r="AH357" s="151">
        <v>5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2" x14ac:dyDescent="0.2">
      <c r="A358" s="158"/>
      <c r="B358" s="159"/>
      <c r="C358" s="273"/>
      <c r="D358" s="274"/>
      <c r="E358" s="274"/>
      <c r="F358" s="274"/>
      <c r="G358" s="274"/>
      <c r="H358" s="161"/>
      <c r="I358" s="161"/>
      <c r="J358" s="161"/>
      <c r="K358" s="161"/>
      <c r="L358" s="161"/>
      <c r="M358" s="161"/>
      <c r="N358" s="160"/>
      <c r="O358" s="160"/>
      <c r="P358" s="160"/>
      <c r="Q358" s="160"/>
      <c r="R358" s="161"/>
      <c r="S358" s="161"/>
      <c r="T358" s="161"/>
      <c r="U358" s="161"/>
      <c r="V358" s="161"/>
      <c r="W358" s="161"/>
      <c r="X358" s="161"/>
      <c r="Y358" s="161"/>
      <c r="Z358" s="186"/>
      <c r="AA358" s="151"/>
      <c r="AB358" s="151"/>
      <c r="AC358" s="151"/>
      <c r="AD358" s="151"/>
      <c r="AE358" s="151"/>
      <c r="AF358" s="151"/>
      <c r="AG358" s="151" t="s">
        <v>130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x14ac:dyDescent="0.2">
      <c r="A359" s="165" t="s">
        <v>114</v>
      </c>
      <c r="B359" s="166" t="s">
        <v>80</v>
      </c>
      <c r="C359" s="180" t="s">
        <v>81</v>
      </c>
      <c r="D359" s="167"/>
      <c r="E359" s="168"/>
      <c r="F359" s="169"/>
      <c r="G359" s="190">
        <f>SUMIF(AG360:AG369,"&lt;&gt;NOR",G360:G369)</f>
        <v>0</v>
      </c>
      <c r="H359" s="169"/>
      <c r="I359" s="169">
        <f>SUM(I360:I369)</f>
        <v>0</v>
      </c>
      <c r="J359" s="169"/>
      <c r="K359" s="169">
        <f>SUM(K360:K369)</f>
        <v>0</v>
      </c>
      <c r="L359" s="169"/>
      <c r="M359" s="169">
        <f>SUM(M360:M369)</f>
        <v>0</v>
      </c>
      <c r="N359" s="168"/>
      <c r="O359" s="168">
        <f>SUM(O360:O369)</f>
        <v>19.43</v>
      </c>
      <c r="P359" s="168"/>
      <c r="Q359" s="168">
        <f>SUM(Q360:Q369)</f>
        <v>0</v>
      </c>
      <c r="R359" s="169"/>
      <c r="S359" s="169"/>
      <c r="T359" s="170"/>
      <c r="U359" s="164"/>
      <c r="V359" s="164">
        <f>SUM(V360:V369)</f>
        <v>0</v>
      </c>
      <c r="W359" s="164"/>
      <c r="X359" s="164"/>
      <c r="Y359" s="164"/>
      <c r="AG359" t="s">
        <v>115</v>
      </c>
    </row>
    <row r="360" spans="1:60" outlineLevel="1" x14ac:dyDescent="0.2">
      <c r="A360" s="172">
        <v>69</v>
      </c>
      <c r="B360" s="173" t="s">
        <v>410</v>
      </c>
      <c r="C360" s="181" t="s">
        <v>411</v>
      </c>
      <c r="D360" s="174" t="s">
        <v>133</v>
      </c>
      <c r="E360" s="175">
        <v>45</v>
      </c>
      <c r="F360" s="176"/>
      <c r="G360" s="191">
        <f>ROUND(E360*F360,2)</f>
        <v>0</v>
      </c>
      <c r="H360" s="176"/>
      <c r="I360" s="177">
        <f>ROUND(E360*H360,2)</f>
        <v>0</v>
      </c>
      <c r="J360" s="176"/>
      <c r="K360" s="177">
        <f>ROUND(E360*J360,2)</f>
        <v>0</v>
      </c>
      <c r="L360" s="177">
        <v>21</v>
      </c>
      <c r="M360" s="177">
        <f>G360*(1+L360/100)</f>
        <v>0</v>
      </c>
      <c r="N360" s="175">
        <v>0.27511000000000002</v>
      </c>
      <c r="O360" s="175">
        <f>ROUND(E360*N360,2)</f>
        <v>12.38</v>
      </c>
      <c r="P360" s="175">
        <v>0</v>
      </c>
      <c r="Q360" s="175">
        <f>ROUND(E360*P360,2)</f>
        <v>0</v>
      </c>
      <c r="R360" s="177" t="s">
        <v>412</v>
      </c>
      <c r="S360" s="177" t="s">
        <v>120</v>
      </c>
      <c r="T360" s="178" t="s">
        <v>120</v>
      </c>
      <c r="U360" s="161">
        <v>0</v>
      </c>
      <c r="V360" s="161">
        <f>ROUND(E360*U360,2)</f>
        <v>0</v>
      </c>
      <c r="W360" s="161"/>
      <c r="X360" s="161" t="s">
        <v>238</v>
      </c>
      <c r="Y360" s="161" t="s">
        <v>122</v>
      </c>
      <c r="Z360" s="186"/>
      <c r="AA360" s="151"/>
      <c r="AB360" s="151"/>
      <c r="AC360" s="151"/>
      <c r="AD360" s="151"/>
      <c r="AE360" s="151"/>
      <c r="AF360" s="151"/>
      <c r="AG360" s="151" t="s">
        <v>239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ht="90" outlineLevel="2" x14ac:dyDescent="0.2">
      <c r="A361" s="158"/>
      <c r="B361" s="159"/>
      <c r="C361" s="271" t="s">
        <v>413</v>
      </c>
      <c r="D361" s="272"/>
      <c r="E361" s="272"/>
      <c r="F361" s="272"/>
      <c r="G361" s="272"/>
      <c r="H361" s="161"/>
      <c r="I361" s="161"/>
      <c r="J361" s="161"/>
      <c r="K361" s="161"/>
      <c r="L361" s="161"/>
      <c r="M361" s="161"/>
      <c r="N361" s="160"/>
      <c r="O361" s="160"/>
      <c r="P361" s="160"/>
      <c r="Q361" s="160"/>
      <c r="R361" s="161"/>
      <c r="S361" s="161"/>
      <c r="T361" s="161"/>
      <c r="U361" s="161"/>
      <c r="V361" s="161"/>
      <c r="W361" s="161"/>
      <c r="X361" s="161"/>
      <c r="Y361" s="161"/>
      <c r="Z361" s="186"/>
      <c r="AA361" s="151"/>
      <c r="AB361" s="151"/>
      <c r="AC361" s="151"/>
      <c r="AD361" s="151"/>
      <c r="AE361" s="151"/>
      <c r="AF361" s="151"/>
      <c r="AG361" s="151" t="s">
        <v>125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79" t="str">
        <f>C361</f>
        <v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v>
      </c>
      <c r="BB361" s="151"/>
      <c r="BC361" s="151"/>
      <c r="BD361" s="151"/>
      <c r="BE361" s="151"/>
      <c r="BF361" s="151"/>
      <c r="BG361" s="151"/>
      <c r="BH361" s="151"/>
    </row>
    <row r="362" spans="1:60" ht="33.75" outlineLevel="2" x14ac:dyDescent="0.2">
      <c r="A362" s="158"/>
      <c r="B362" s="159"/>
      <c r="C362" s="182" t="s">
        <v>414</v>
      </c>
      <c r="D362" s="162"/>
      <c r="E362" s="163">
        <v>45</v>
      </c>
      <c r="F362" s="161"/>
      <c r="G362" s="192"/>
      <c r="H362" s="161"/>
      <c r="I362" s="161"/>
      <c r="J362" s="161"/>
      <c r="K362" s="161"/>
      <c r="L362" s="161"/>
      <c r="M362" s="161"/>
      <c r="N362" s="160"/>
      <c r="O362" s="160"/>
      <c r="P362" s="160"/>
      <c r="Q362" s="160"/>
      <c r="R362" s="161"/>
      <c r="S362" s="161"/>
      <c r="T362" s="161"/>
      <c r="U362" s="161"/>
      <c r="V362" s="161"/>
      <c r="W362" s="161"/>
      <c r="X362" s="161"/>
      <c r="Y362" s="161"/>
      <c r="Z362" s="186"/>
      <c r="AA362" s="151"/>
      <c r="AB362" s="151"/>
      <c r="AC362" s="151"/>
      <c r="AD362" s="151"/>
      <c r="AE362" s="151"/>
      <c r="AF362" s="151"/>
      <c r="AG362" s="151" t="s">
        <v>127</v>
      </c>
      <c r="AH362" s="151">
        <v>0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3" x14ac:dyDescent="0.2">
      <c r="A363" s="158"/>
      <c r="B363" s="159"/>
      <c r="C363" s="182" t="s">
        <v>415</v>
      </c>
      <c r="D363" s="162"/>
      <c r="E363" s="163"/>
      <c r="F363" s="161"/>
      <c r="G363" s="192"/>
      <c r="H363" s="161"/>
      <c r="I363" s="161"/>
      <c r="J363" s="161"/>
      <c r="K363" s="161"/>
      <c r="L363" s="161"/>
      <c r="M363" s="161"/>
      <c r="N363" s="160"/>
      <c r="O363" s="160"/>
      <c r="P363" s="160"/>
      <c r="Q363" s="160"/>
      <c r="R363" s="161"/>
      <c r="S363" s="161"/>
      <c r="T363" s="161"/>
      <c r="U363" s="161"/>
      <c r="V363" s="161"/>
      <c r="W363" s="161"/>
      <c r="X363" s="161"/>
      <c r="Y363" s="161"/>
      <c r="Z363" s="186"/>
      <c r="AA363" s="151"/>
      <c r="AB363" s="151"/>
      <c r="AC363" s="151"/>
      <c r="AD363" s="151"/>
      <c r="AE363" s="151"/>
      <c r="AF363" s="151"/>
      <c r="AG363" s="151" t="s">
        <v>127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3" x14ac:dyDescent="0.2">
      <c r="A364" s="158"/>
      <c r="B364" s="159"/>
      <c r="C364" s="182" t="s">
        <v>214</v>
      </c>
      <c r="D364" s="162"/>
      <c r="E364" s="163"/>
      <c r="F364" s="161"/>
      <c r="G364" s="192"/>
      <c r="H364" s="161"/>
      <c r="I364" s="161"/>
      <c r="J364" s="161"/>
      <c r="K364" s="161"/>
      <c r="L364" s="161"/>
      <c r="M364" s="161"/>
      <c r="N364" s="160"/>
      <c r="O364" s="160"/>
      <c r="P364" s="160"/>
      <c r="Q364" s="160"/>
      <c r="R364" s="161"/>
      <c r="S364" s="161"/>
      <c r="T364" s="161"/>
      <c r="U364" s="161"/>
      <c r="V364" s="161"/>
      <c r="W364" s="161"/>
      <c r="X364" s="161"/>
      <c r="Y364" s="161"/>
      <c r="Z364" s="186"/>
      <c r="AA364" s="151"/>
      <c r="AB364" s="151"/>
      <c r="AC364" s="151"/>
      <c r="AD364" s="151"/>
      <c r="AE364" s="151"/>
      <c r="AF364" s="151"/>
      <c r="AG364" s="151" t="s">
        <v>127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2" x14ac:dyDescent="0.2">
      <c r="A365" s="158"/>
      <c r="B365" s="159"/>
      <c r="C365" s="273"/>
      <c r="D365" s="274"/>
      <c r="E365" s="274"/>
      <c r="F365" s="274"/>
      <c r="G365" s="274"/>
      <c r="H365" s="161"/>
      <c r="I365" s="161"/>
      <c r="J365" s="161"/>
      <c r="K365" s="161"/>
      <c r="L365" s="161"/>
      <c r="M365" s="161"/>
      <c r="N365" s="160"/>
      <c r="O365" s="160"/>
      <c r="P365" s="160"/>
      <c r="Q365" s="160"/>
      <c r="R365" s="161"/>
      <c r="S365" s="161"/>
      <c r="T365" s="161"/>
      <c r="U365" s="161"/>
      <c r="V365" s="161"/>
      <c r="W365" s="161"/>
      <c r="X365" s="161"/>
      <c r="Y365" s="161"/>
      <c r="Z365" s="186"/>
      <c r="AA365" s="151"/>
      <c r="AB365" s="151"/>
      <c r="AC365" s="151"/>
      <c r="AD365" s="151"/>
      <c r="AE365" s="151"/>
      <c r="AF365" s="151"/>
      <c r="AG365" s="151" t="s">
        <v>130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72">
        <v>70</v>
      </c>
      <c r="B366" s="173" t="s">
        <v>416</v>
      </c>
      <c r="C366" s="181" t="s">
        <v>482</v>
      </c>
      <c r="D366" s="174" t="s">
        <v>312</v>
      </c>
      <c r="E366" s="175">
        <v>1</v>
      </c>
      <c r="F366" s="176"/>
      <c r="G366" s="191">
        <f>ROUND(E366*F366,2)</f>
        <v>0</v>
      </c>
      <c r="H366" s="176"/>
      <c r="I366" s="177">
        <f>ROUND(E366*H366,2)</f>
        <v>0</v>
      </c>
      <c r="J366" s="176"/>
      <c r="K366" s="177">
        <f>ROUND(E366*J366,2)</f>
        <v>0</v>
      </c>
      <c r="L366" s="177">
        <v>21</v>
      </c>
      <c r="M366" s="177">
        <f>G366*(1+L366/100)</f>
        <v>0</v>
      </c>
      <c r="N366" s="175">
        <v>7.0520100000000001</v>
      </c>
      <c r="O366" s="175">
        <f>ROUND(E366*N366,2)</f>
        <v>7.05</v>
      </c>
      <c r="P366" s="175">
        <v>0</v>
      </c>
      <c r="Q366" s="175">
        <f>ROUND(E366*P366,2)</f>
        <v>0</v>
      </c>
      <c r="R366" s="177"/>
      <c r="S366" s="177" t="s">
        <v>301</v>
      </c>
      <c r="T366" s="178" t="s">
        <v>120</v>
      </c>
      <c r="U366" s="161">
        <v>0</v>
      </c>
      <c r="V366" s="161">
        <f>ROUND(E366*U366,2)</f>
        <v>0</v>
      </c>
      <c r="W366" s="161"/>
      <c r="X366" s="161" t="s">
        <v>238</v>
      </c>
      <c r="Y366" s="161" t="s">
        <v>122</v>
      </c>
      <c r="Z366" s="186"/>
      <c r="AA366" s="151"/>
      <c r="AB366" s="151"/>
      <c r="AC366" s="151"/>
      <c r="AD366" s="151"/>
      <c r="AE366" s="151"/>
      <c r="AF366" s="151"/>
      <c r="AG366" s="151" t="s">
        <v>239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ht="22.5" outlineLevel="2" x14ac:dyDescent="0.2">
      <c r="A367" s="158"/>
      <c r="B367" s="159"/>
      <c r="C367" s="182" t="s">
        <v>485</v>
      </c>
      <c r="D367" s="162"/>
      <c r="E367" s="163">
        <v>1</v>
      </c>
      <c r="F367" s="161"/>
      <c r="G367" s="192"/>
      <c r="H367" s="161"/>
      <c r="I367" s="161"/>
      <c r="J367" s="161"/>
      <c r="K367" s="161"/>
      <c r="L367" s="161"/>
      <c r="M367" s="161"/>
      <c r="N367" s="160"/>
      <c r="O367" s="160"/>
      <c r="P367" s="160"/>
      <c r="Q367" s="160"/>
      <c r="R367" s="161"/>
      <c r="S367" s="161"/>
      <c r="T367" s="161"/>
      <c r="U367" s="161"/>
      <c r="V367" s="161"/>
      <c r="W367" s="161"/>
      <c r="X367" s="161"/>
      <c r="Y367" s="161"/>
      <c r="Z367" s="186"/>
      <c r="AA367" s="151"/>
      <c r="AB367" s="151"/>
      <c r="AC367" s="151"/>
      <c r="AD367" s="151"/>
      <c r="AE367" s="151"/>
      <c r="AF367" s="151"/>
      <c r="AG367" s="151" t="s">
        <v>127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ht="36.75" customHeight="1" outlineLevel="3" x14ac:dyDescent="0.2">
      <c r="A368" s="158"/>
      <c r="B368" s="159"/>
      <c r="C368" s="182" t="s">
        <v>417</v>
      </c>
      <c r="D368" s="162"/>
      <c r="E368" s="163"/>
      <c r="F368" s="161"/>
      <c r="G368" s="192"/>
      <c r="H368" s="161"/>
      <c r="I368" s="161"/>
      <c r="J368" s="161"/>
      <c r="K368" s="161"/>
      <c r="L368" s="161"/>
      <c r="M368" s="161"/>
      <c r="N368" s="160"/>
      <c r="O368" s="160"/>
      <c r="P368" s="160"/>
      <c r="Q368" s="160"/>
      <c r="R368" s="161"/>
      <c r="S368" s="161"/>
      <c r="T368" s="161"/>
      <c r="U368" s="161"/>
      <c r="V368" s="161"/>
      <c r="W368" s="161"/>
      <c r="X368" s="161"/>
      <c r="Y368" s="161"/>
      <c r="Z368" s="186"/>
      <c r="AA368" s="151"/>
      <c r="AB368" s="151"/>
      <c r="AC368" s="151"/>
      <c r="AD368" s="151"/>
      <c r="AE368" s="151"/>
      <c r="AF368" s="151"/>
      <c r="AG368" s="151" t="s">
        <v>127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2" x14ac:dyDescent="0.2">
      <c r="A369" s="158"/>
      <c r="B369" s="159"/>
      <c r="C369" s="273"/>
      <c r="D369" s="274"/>
      <c r="E369" s="274"/>
      <c r="F369" s="274"/>
      <c r="G369" s="274"/>
      <c r="H369" s="161"/>
      <c r="I369" s="161"/>
      <c r="J369" s="161"/>
      <c r="K369" s="161"/>
      <c r="L369" s="161"/>
      <c r="M369" s="161"/>
      <c r="N369" s="160"/>
      <c r="O369" s="160"/>
      <c r="P369" s="160"/>
      <c r="Q369" s="160"/>
      <c r="R369" s="161"/>
      <c r="S369" s="161"/>
      <c r="T369" s="161"/>
      <c r="U369" s="161"/>
      <c r="V369" s="161"/>
      <c r="W369" s="161"/>
      <c r="X369" s="161"/>
      <c r="Y369" s="161"/>
      <c r="Z369" s="186"/>
      <c r="AA369" s="151"/>
      <c r="AB369" s="151"/>
      <c r="AC369" s="151"/>
      <c r="AD369" s="151"/>
      <c r="AE369" s="151"/>
      <c r="AF369" s="151"/>
      <c r="AG369" s="151" t="s">
        <v>130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x14ac:dyDescent="0.2">
      <c r="A370" s="165" t="s">
        <v>114</v>
      </c>
      <c r="B370" s="166" t="s">
        <v>82</v>
      </c>
      <c r="C370" s="180" t="s">
        <v>83</v>
      </c>
      <c r="D370" s="167"/>
      <c r="E370" s="168"/>
      <c r="F370" s="169"/>
      <c r="G370" s="190">
        <f>SUMIF(AG371:AG375,"&lt;&gt;NOR",G371:G375)</f>
        <v>0</v>
      </c>
      <c r="H370" s="169"/>
      <c r="I370" s="169">
        <f>SUM(I371:I375)</f>
        <v>0</v>
      </c>
      <c r="J370" s="169"/>
      <c r="K370" s="169">
        <f>SUM(K371:K375)</f>
        <v>0</v>
      </c>
      <c r="L370" s="169"/>
      <c r="M370" s="169">
        <f>SUM(M371:M375)</f>
        <v>0</v>
      </c>
      <c r="N370" s="168"/>
      <c r="O370" s="168">
        <f>SUM(O371:O375)</f>
        <v>0</v>
      </c>
      <c r="P370" s="168"/>
      <c r="Q370" s="168">
        <f>SUM(Q371:Q375)</f>
        <v>0</v>
      </c>
      <c r="R370" s="169"/>
      <c r="S370" s="169"/>
      <c r="T370" s="170"/>
      <c r="U370" s="164"/>
      <c r="V370" s="164">
        <f>SUM(V371:V375)</f>
        <v>51.08</v>
      </c>
      <c r="W370" s="164"/>
      <c r="X370" s="164"/>
      <c r="Y370" s="164"/>
      <c r="AG370" t="s">
        <v>115</v>
      </c>
    </row>
    <row r="371" spans="1:60" outlineLevel="1" x14ac:dyDescent="0.2">
      <c r="A371" s="172">
        <v>71</v>
      </c>
      <c r="B371" s="173" t="s">
        <v>162</v>
      </c>
      <c r="C371" s="181" t="s">
        <v>471</v>
      </c>
      <c r="D371" s="174" t="s">
        <v>152</v>
      </c>
      <c r="E371" s="175">
        <v>104.24475</v>
      </c>
      <c r="F371" s="176"/>
      <c r="G371" s="191">
        <f>ROUND(E371*F371,2)</f>
        <v>0</v>
      </c>
      <c r="H371" s="176"/>
      <c r="I371" s="177">
        <f>ROUND(E371*H371,2)</f>
        <v>0</v>
      </c>
      <c r="J371" s="176"/>
      <c r="K371" s="177">
        <f>ROUND(E371*J371,2)</f>
        <v>0</v>
      </c>
      <c r="L371" s="177">
        <v>21</v>
      </c>
      <c r="M371" s="177">
        <f>G371*(1+L371/100)</f>
        <v>0</v>
      </c>
      <c r="N371" s="175">
        <v>0</v>
      </c>
      <c r="O371" s="175">
        <f>ROUND(E371*N371,2)</f>
        <v>0</v>
      </c>
      <c r="P371" s="175">
        <v>0</v>
      </c>
      <c r="Q371" s="175">
        <f>ROUND(E371*P371,2)</f>
        <v>0</v>
      </c>
      <c r="R371" s="177" t="s">
        <v>163</v>
      </c>
      <c r="S371" s="177" t="s">
        <v>120</v>
      </c>
      <c r="T371" s="178" t="s">
        <v>120</v>
      </c>
      <c r="U371" s="161">
        <v>0.49</v>
      </c>
      <c r="V371" s="161">
        <f>ROUND(E371*U371,2)</f>
        <v>51.08</v>
      </c>
      <c r="W371" s="161"/>
      <c r="X371" s="161" t="s">
        <v>153</v>
      </c>
      <c r="Y371" s="161" t="s">
        <v>122</v>
      </c>
      <c r="Z371" s="186"/>
      <c r="AA371" s="151"/>
      <c r="AB371" s="151"/>
      <c r="AC371" s="151"/>
      <c r="AD371" s="151"/>
      <c r="AE371" s="151"/>
      <c r="AF371" s="151"/>
      <c r="AG371" s="151" t="s">
        <v>154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2" x14ac:dyDescent="0.2">
      <c r="A372" s="158"/>
      <c r="B372" s="159"/>
      <c r="C372" s="275" t="s">
        <v>164</v>
      </c>
      <c r="D372" s="276"/>
      <c r="E372" s="276"/>
      <c r="F372" s="276"/>
      <c r="G372" s="276"/>
      <c r="H372" s="161"/>
      <c r="I372" s="161"/>
      <c r="J372" s="161"/>
      <c r="K372" s="161"/>
      <c r="L372" s="161"/>
      <c r="M372" s="161"/>
      <c r="N372" s="160"/>
      <c r="O372" s="160"/>
      <c r="P372" s="160"/>
      <c r="Q372" s="160"/>
      <c r="R372" s="161"/>
      <c r="S372" s="161"/>
      <c r="T372" s="161"/>
      <c r="U372" s="161"/>
      <c r="V372" s="161"/>
      <c r="W372" s="161"/>
      <c r="X372" s="161"/>
      <c r="Y372" s="161"/>
      <c r="Z372" s="186"/>
      <c r="AA372" s="151"/>
      <c r="AB372" s="214"/>
      <c r="AC372" s="151"/>
      <c r="AD372" s="151"/>
      <c r="AE372" s="151"/>
      <c r="AF372" s="151"/>
      <c r="AG372" s="151" t="s">
        <v>165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2" x14ac:dyDescent="0.2">
      <c r="A373" s="158"/>
      <c r="B373" s="159"/>
      <c r="C373" s="273"/>
      <c r="D373" s="274"/>
      <c r="E373" s="274"/>
      <c r="F373" s="274"/>
      <c r="G373" s="274"/>
      <c r="H373" s="161"/>
      <c r="I373" s="161"/>
      <c r="J373" s="161"/>
      <c r="K373" s="161"/>
      <c r="L373" s="161"/>
      <c r="M373" s="161"/>
      <c r="N373" s="160"/>
      <c r="O373" s="160"/>
      <c r="P373" s="160"/>
      <c r="Q373" s="160"/>
      <c r="R373" s="161"/>
      <c r="S373" s="161"/>
      <c r="T373" s="161"/>
      <c r="U373" s="161"/>
      <c r="V373" s="161"/>
      <c r="W373" s="161"/>
      <c r="X373" s="161"/>
      <c r="Y373" s="161"/>
      <c r="Z373" s="186"/>
      <c r="AA373" s="151"/>
      <c r="AB373" s="151"/>
      <c r="AC373" s="151"/>
      <c r="AD373" s="151"/>
      <c r="AE373" s="151"/>
      <c r="AF373" s="151"/>
      <c r="AG373" s="151" t="s">
        <v>130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ht="22.5" outlineLevel="1" x14ac:dyDescent="0.2">
      <c r="A374" s="172">
        <v>73</v>
      </c>
      <c r="B374" s="173" t="s">
        <v>418</v>
      </c>
      <c r="C374" s="181" t="s">
        <v>419</v>
      </c>
      <c r="D374" s="174" t="s">
        <v>152</v>
      </c>
      <c r="E374" s="175">
        <v>104.24475</v>
      </c>
      <c r="F374" s="176"/>
      <c r="G374" s="191">
        <f>ROUND(E374*F374,2)</f>
        <v>0</v>
      </c>
      <c r="H374" s="176"/>
      <c r="I374" s="177">
        <f>ROUND(E374*H374,2)</f>
        <v>0</v>
      </c>
      <c r="J374" s="176"/>
      <c r="K374" s="177">
        <f>ROUND(E374*J374,2)</f>
        <v>0</v>
      </c>
      <c r="L374" s="177">
        <v>21</v>
      </c>
      <c r="M374" s="177">
        <f>G374*(1+L374/100)</f>
        <v>0</v>
      </c>
      <c r="N374" s="175">
        <v>0</v>
      </c>
      <c r="O374" s="175">
        <f>ROUND(E374*N374,2)</f>
        <v>0</v>
      </c>
      <c r="P374" s="175">
        <v>0</v>
      </c>
      <c r="Q374" s="175">
        <f>ROUND(E374*P374,2)</f>
        <v>0</v>
      </c>
      <c r="R374" s="177" t="s">
        <v>163</v>
      </c>
      <c r="S374" s="177" t="s">
        <v>120</v>
      </c>
      <c r="T374" s="178" t="s">
        <v>120</v>
      </c>
      <c r="U374" s="161">
        <v>0</v>
      </c>
      <c r="V374" s="161">
        <f>ROUND(E374*U374,2)</f>
        <v>0</v>
      </c>
      <c r="W374" s="161"/>
      <c r="X374" s="161" t="s">
        <v>153</v>
      </c>
      <c r="Y374" s="161" t="s">
        <v>122</v>
      </c>
      <c r="Z374" s="186"/>
      <c r="AA374" s="151"/>
      <c r="AB374" s="151"/>
      <c r="AC374" s="151"/>
      <c r="AD374" s="151"/>
      <c r="AE374" s="151"/>
      <c r="AF374" s="151"/>
      <c r="AG374" s="151" t="s">
        <v>154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2" x14ac:dyDescent="0.2">
      <c r="A375" s="158"/>
      <c r="B375" s="159"/>
      <c r="C375" s="269"/>
      <c r="D375" s="270"/>
      <c r="E375" s="270"/>
      <c r="F375" s="270"/>
      <c r="G375" s="270"/>
      <c r="H375" s="161"/>
      <c r="I375" s="161"/>
      <c r="J375" s="161"/>
      <c r="K375" s="161"/>
      <c r="L375" s="161"/>
      <c r="M375" s="161"/>
      <c r="N375" s="160"/>
      <c r="O375" s="160"/>
      <c r="P375" s="160"/>
      <c r="Q375" s="160"/>
      <c r="R375" s="161"/>
      <c r="S375" s="161"/>
      <c r="T375" s="161"/>
      <c r="U375" s="161"/>
      <c r="V375" s="161"/>
      <c r="W375" s="161"/>
      <c r="X375" s="161"/>
      <c r="Y375" s="161"/>
      <c r="Z375" s="186"/>
      <c r="AA375" s="151"/>
      <c r="AB375" s="151"/>
      <c r="AC375" s="151"/>
      <c r="AD375" s="151"/>
      <c r="AE375" s="151"/>
      <c r="AF375" s="151"/>
      <c r="AG375" s="151" t="s">
        <v>130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x14ac:dyDescent="0.2">
      <c r="A376" s="3"/>
      <c r="B376" s="4"/>
      <c r="C376" s="183"/>
      <c r="D376" s="6"/>
      <c r="E376" s="3"/>
      <c r="F376" s="3"/>
      <c r="G376" s="189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AE376">
        <v>15</v>
      </c>
      <c r="AF376">
        <v>21</v>
      </c>
      <c r="AG376" t="s">
        <v>100</v>
      </c>
    </row>
    <row r="377" spans="1:60" x14ac:dyDescent="0.2">
      <c r="A377" s="154"/>
      <c r="B377" s="155" t="s">
        <v>29</v>
      </c>
      <c r="C377" s="184"/>
      <c r="D377" s="156"/>
      <c r="E377" s="157"/>
      <c r="F377" s="157"/>
      <c r="G377" s="193">
        <f>G8+G44+G54+G166+G233+G249+G336+G347+G351+G359+G370</f>
        <v>0</v>
      </c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AE377">
        <f>SUMIF(L7:L375,AE376,G7:G375)</f>
        <v>0</v>
      </c>
      <c r="AF377">
        <f>SUMIF(L7:L375,AF376,G7:G375)</f>
        <v>0</v>
      </c>
      <c r="AG377" t="s">
        <v>420</v>
      </c>
    </row>
    <row r="378" spans="1:60" x14ac:dyDescent="0.2">
      <c r="C378" s="185"/>
      <c r="D378" s="10"/>
      <c r="AG378" t="s">
        <v>421</v>
      </c>
    </row>
    <row r="379" spans="1:60" x14ac:dyDescent="0.2">
      <c r="D379" s="10"/>
    </row>
    <row r="380" spans="1:60" x14ac:dyDescent="0.2">
      <c r="D380" s="10"/>
    </row>
    <row r="381" spans="1:60" x14ac:dyDescent="0.2">
      <c r="D381" s="10"/>
    </row>
    <row r="382" spans="1:60" x14ac:dyDescent="0.2">
      <c r="D382" s="10"/>
    </row>
    <row r="383" spans="1:60" x14ac:dyDescent="0.2">
      <c r="D383" s="10"/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formatRows="0"/>
  <mergeCells count="112">
    <mergeCell ref="A1:G1"/>
    <mergeCell ref="C2:G2"/>
    <mergeCell ref="C3:G3"/>
    <mergeCell ref="C4:G4"/>
    <mergeCell ref="C10:G10"/>
    <mergeCell ref="C14:G14"/>
    <mergeCell ref="C34:G34"/>
    <mergeCell ref="C37:G37"/>
    <mergeCell ref="C39:G39"/>
    <mergeCell ref="C41:G41"/>
    <mergeCell ref="C43:G43"/>
    <mergeCell ref="C48:G48"/>
    <mergeCell ref="C16:G16"/>
    <mergeCell ref="C20:G20"/>
    <mergeCell ref="C22:G22"/>
    <mergeCell ref="C26:G26"/>
    <mergeCell ref="C28:G28"/>
    <mergeCell ref="C32:G32"/>
    <mergeCell ref="C72:G72"/>
    <mergeCell ref="C77:G77"/>
    <mergeCell ref="C81:G81"/>
    <mergeCell ref="C83:G83"/>
    <mergeCell ref="C86:G86"/>
    <mergeCell ref="C88:G88"/>
    <mergeCell ref="C50:G50"/>
    <mergeCell ref="C51:G51"/>
    <mergeCell ref="C53:G53"/>
    <mergeCell ref="C56:G56"/>
    <mergeCell ref="C63:G63"/>
    <mergeCell ref="C108:G108"/>
    <mergeCell ref="C110:G110"/>
    <mergeCell ref="C112:G112"/>
    <mergeCell ref="C117:G117"/>
    <mergeCell ref="C119:G119"/>
    <mergeCell ref="C127:G127"/>
    <mergeCell ref="C94:G94"/>
    <mergeCell ref="C96:G96"/>
    <mergeCell ref="C97:G97"/>
    <mergeCell ref="C100:G100"/>
    <mergeCell ref="C102:G102"/>
    <mergeCell ref="C106:G106"/>
    <mergeCell ref="C146:G146"/>
    <mergeCell ref="C149:G149"/>
    <mergeCell ref="C151:G151"/>
    <mergeCell ref="C156:G156"/>
    <mergeCell ref="C158:G158"/>
    <mergeCell ref="C159:G159"/>
    <mergeCell ref="C129:G129"/>
    <mergeCell ref="C132:G132"/>
    <mergeCell ref="C135:G135"/>
    <mergeCell ref="C137:G137"/>
    <mergeCell ref="C141:G141"/>
    <mergeCell ref="C144:G144"/>
    <mergeCell ref="C178:G178"/>
    <mergeCell ref="C183:G183"/>
    <mergeCell ref="C185:G185"/>
    <mergeCell ref="C192:G192"/>
    <mergeCell ref="C194:G194"/>
    <mergeCell ref="C162:G162"/>
    <mergeCell ref="C165:G165"/>
    <mergeCell ref="C169:G169"/>
    <mergeCell ref="C171:G171"/>
    <mergeCell ref="C173:G173"/>
    <mergeCell ref="C175:G175"/>
    <mergeCell ref="C232:G232"/>
    <mergeCell ref="C235:G235"/>
    <mergeCell ref="C239:G239"/>
    <mergeCell ref="C243:G243"/>
    <mergeCell ref="C245:G245"/>
    <mergeCell ref="C248:G248"/>
    <mergeCell ref="C202:G202"/>
    <mergeCell ref="C207:G207"/>
    <mergeCell ref="C213:G213"/>
    <mergeCell ref="C219:G219"/>
    <mergeCell ref="C223:G223"/>
    <mergeCell ref="C228:G228"/>
    <mergeCell ref="C278:G278"/>
    <mergeCell ref="C280:G280"/>
    <mergeCell ref="C282:G282"/>
    <mergeCell ref="C286:G286"/>
    <mergeCell ref="C288:G288"/>
    <mergeCell ref="C293:G293"/>
    <mergeCell ref="C256:G256"/>
    <mergeCell ref="C261:G261"/>
    <mergeCell ref="C266:G266"/>
    <mergeCell ref="C271:G271"/>
    <mergeCell ref="C273:G273"/>
    <mergeCell ref="C276:G276"/>
    <mergeCell ref="C314:G314"/>
    <mergeCell ref="C319:G319"/>
    <mergeCell ref="C326:G326"/>
    <mergeCell ref="C330:G330"/>
    <mergeCell ref="C335:G335"/>
    <mergeCell ref="C338:G338"/>
    <mergeCell ref="C295:G295"/>
    <mergeCell ref="C301:G301"/>
    <mergeCell ref="C303:G303"/>
    <mergeCell ref="C306:G306"/>
    <mergeCell ref="C308:G308"/>
    <mergeCell ref="C311:G311"/>
    <mergeCell ref="C375:G375"/>
    <mergeCell ref="C361:G361"/>
    <mergeCell ref="C365:G365"/>
    <mergeCell ref="C369:G369"/>
    <mergeCell ref="C372:G372"/>
    <mergeCell ref="C373:G373"/>
    <mergeCell ref="C341:G341"/>
    <mergeCell ref="C346:G346"/>
    <mergeCell ref="C349:G349"/>
    <mergeCell ref="C350:G350"/>
    <mergeCell ref="C355:G355"/>
    <mergeCell ref="C358:G35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6" activePane="bottomLeft" state="frozen"/>
      <selection pane="bottomLeft" activeCell="C50" sqref="C50:G50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9" t="s">
        <v>87</v>
      </c>
      <c r="B1" s="279"/>
      <c r="C1" s="279"/>
      <c r="D1" s="279"/>
      <c r="E1" s="279"/>
      <c r="F1" s="279"/>
      <c r="G1" s="279"/>
      <c r="AG1" t="s">
        <v>88</v>
      </c>
    </row>
    <row r="2" spans="1:60" ht="24.95" customHeight="1" x14ac:dyDescent="0.2">
      <c r="A2" s="143" t="s">
        <v>7</v>
      </c>
      <c r="B2" s="49" t="s">
        <v>41</v>
      </c>
      <c r="C2" s="280" t="s">
        <v>42</v>
      </c>
      <c r="D2" s="281"/>
      <c r="E2" s="281"/>
      <c r="F2" s="281"/>
      <c r="G2" s="282"/>
      <c r="AG2" t="s">
        <v>89</v>
      </c>
    </row>
    <row r="3" spans="1:60" ht="24.95" customHeight="1" x14ac:dyDescent="0.2">
      <c r="A3" s="143" t="s">
        <v>8</v>
      </c>
      <c r="B3" s="49" t="s">
        <v>49</v>
      </c>
      <c r="C3" s="280" t="s">
        <v>50</v>
      </c>
      <c r="D3" s="281"/>
      <c r="E3" s="281"/>
      <c r="F3" s="281"/>
      <c r="G3" s="282"/>
      <c r="AC3" s="124" t="s">
        <v>89</v>
      </c>
      <c r="AG3" t="s">
        <v>90</v>
      </c>
    </row>
    <row r="4" spans="1:60" ht="24.95" customHeight="1" x14ac:dyDescent="0.2">
      <c r="A4" s="144" t="s">
        <v>9</v>
      </c>
      <c r="B4" s="145" t="s">
        <v>49</v>
      </c>
      <c r="C4" s="283" t="s">
        <v>51</v>
      </c>
      <c r="D4" s="284"/>
      <c r="E4" s="284"/>
      <c r="F4" s="284"/>
      <c r="G4" s="285"/>
      <c r="AG4" t="s">
        <v>91</v>
      </c>
    </row>
    <row r="5" spans="1:60" x14ac:dyDescent="0.2">
      <c r="D5" s="10"/>
    </row>
    <row r="6" spans="1:60" ht="38.25" x14ac:dyDescent="0.2">
      <c r="A6" s="147" t="s">
        <v>92</v>
      </c>
      <c r="B6" s="149" t="s">
        <v>93</v>
      </c>
      <c r="C6" s="149" t="s">
        <v>94</v>
      </c>
      <c r="D6" s="148" t="s">
        <v>95</v>
      </c>
      <c r="E6" s="147" t="s">
        <v>96</v>
      </c>
      <c r="F6" s="146" t="s">
        <v>97</v>
      </c>
      <c r="G6" s="147" t="s">
        <v>29</v>
      </c>
      <c r="H6" s="150" t="s">
        <v>30</v>
      </c>
      <c r="I6" s="150" t="s">
        <v>98</v>
      </c>
      <c r="J6" s="150" t="s">
        <v>31</v>
      </c>
      <c r="K6" s="150" t="s">
        <v>99</v>
      </c>
      <c r="L6" s="150" t="s">
        <v>100</v>
      </c>
      <c r="M6" s="150" t="s">
        <v>101</v>
      </c>
      <c r="N6" s="150" t="s">
        <v>102</v>
      </c>
      <c r="O6" s="150" t="s">
        <v>103</v>
      </c>
      <c r="P6" s="150" t="s">
        <v>104</v>
      </c>
      <c r="Q6" s="150" t="s">
        <v>105</v>
      </c>
      <c r="R6" s="150" t="s">
        <v>106</v>
      </c>
      <c r="S6" s="150" t="s">
        <v>107</v>
      </c>
      <c r="T6" s="150" t="s">
        <v>108</v>
      </c>
      <c r="U6" s="150" t="s">
        <v>109</v>
      </c>
      <c r="V6" s="150" t="s">
        <v>110</v>
      </c>
      <c r="W6" s="150" t="s">
        <v>111</v>
      </c>
      <c r="X6" s="150" t="s">
        <v>112</v>
      </c>
      <c r="Y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114</v>
      </c>
      <c r="B8" s="166" t="s">
        <v>85</v>
      </c>
      <c r="C8" s="180" t="s">
        <v>27</v>
      </c>
      <c r="D8" s="167"/>
      <c r="E8" s="168"/>
      <c r="F8" s="169"/>
      <c r="G8" s="169">
        <f>SUMIF(AG9:AG27,"&lt;&gt;NOR",G9:G27)</f>
        <v>0</v>
      </c>
      <c r="H8" s="169"/>
      <c r="I8" s="169">
        <f>SUM(I9:I27)</f>
        <v>0</v>
      </c>
      <c r="J8" s="169"/>
      <c r="K8" s="169">
        <f>SUM(K9:K27)</f>
        <v>0</v>
      </c>
      <c r="L8" s="169"/>
      <c r="M8" s="169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9"/>
      <c r="S8" s="169"/>
      <c r="T8" s="170"/>
      <c r="U8" s="164"/>
      <c r="V8" s="164">
        <f>SUM(V9:V27)</f>
        <v>0</v>
      </c>
      <c r="W8" s="164"/>
      <c r="X8" s="164"/>
      <c r="Y8" s="164"/>
      <c r="AG8" t="s">
        <v>115</v>
      </c>
    </row>
    <row r="9" spans="1:60" outlineLevel="1" x14ac:dyDescent="0.2">
      <c r="A9" s="172">
        <v>1</v>
      </c>
      <c r="B9" s="173" t="s">
        <v>422</v>
      </c>
      <c r="C9" s="181" t="s">
        <v>423</v>
      </c>
      <c r="D9" s="174" t="s">
        <v>424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301</v>
      </c>
      <c r="T9" s="178" t="s">
        <v>425</v>
      </c>
      <c r="U9" s="161">
        <v>0</v>
      </c>
      <c r="V9" s="161">
        <f>ROUND(E9*U9,2)</f>
        <v>0</v>
      </c>
      <c r="W9" s="161"/>
      <c r="X9" s="161" t="s">
        <v>121</v>
      </c>
      <c r="Y9" s="161" t="s">
        <v>122</v>
      </c>
      <c r="Z9" s="151"/>
      <c r="AA9" s="151"/>
      <c r="AB9" s="151"/>
      <c r="AC9" s="151"/>
      <c r="AD9" s="151"/>
      <c r="AE9" s="151"/>
      <c r="AF9" s="151"/>
      <c r="AG9" s="151" t="s">
        <v>426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2" x14ac:dyDescent="0.2">
      <c r="A10" s="158"/>
      <c r="B10" s="159"/>
      <c r="C10" s="275" t="s">
        <v>427</v>
      </c>
      <c r="D10" s="276"/>
      <c r="E10" s="276"/>
      <c r="F10" s="276"/>
      <c r="G10" s="276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165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9" t="str">
        <f>C10</f>
        <v>Geodetické vytyčení staveniště, vytyčení výškových a polohových bodů stavby, zaměření inženýrských sití  vč. zaměření skutečného provedení stavby se zákresem do katastrální mapy.</v>
      </c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273"/>
      <c r="D11" s="274"/>
      <c r="E11" s="274"/>
      <c r="F11" s="274"/>
      <c r="G11" s="274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130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2">
        <v>2</v>
      </c>
      <c r="B12" s="173" t="s">
        <v>428</v>
      </c>
      <c r="C12" s="181" t="s">
        <v>429</v>
      </c>
      <c r="D12" s="174" t="s">
        <v>424</v>
      </c>
      <c r="E12" s="175">
        <v>1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7"/>
      <c r="S12" s="177" t="s">
        <v>301</v>
      </c>
      <c r="T12" s="178" t="s">
        <v>425</v>
      </c>
      <c r="U12" s="161">
        <v>0</v>
      </c>
      <c r="V12" s="161">
        <f>ROUND(E12*U12,2)</f>
        <v>0</v>
      </c>
      <c r="W12" s="161"/>
      <c r="X12" s="161" t="s">
        <v>121</v>
      </c>
      <c r="Y12" s="161" t="s">
        <v>122</v>
      </c>
      <c r="Z12" s="151"/>
      <c r="AA12" s="151"/>
      <c r="AB12" s="151"/>
      <c r="AC12" s="151"/>
      <c r="AD12" s="151"/>
      <c r="AE12" s="151"/>
      <c r="AF12" s="151"/>
      <c r="AG12" s="151" t="s">
        <v>426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75" t="s">
        <v>430</v>
      </c>
      <c r="D13" s="276"/>
      <c r="E13" s="276"/>
      <c r="F13" s="276"/>
      <c r="G13" s="276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165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79" t="str">
        <f>C13</f>
        <v>Vytýčení stávajících inženýrských sítí v místě stavby z hlediska jejich ochrany při provádění stavby.</v>
      </c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73"/>
      <c r="D14" s="274"/>
      <c r="E14" s="274"/>
      <c r="F14" s="274"/>
      <c r="G14" s="274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130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2">
        <v>3</v>
      </c>
      <c r="B15" s="173" t="s">
        <v>431</v>
      </c>
      <c r="C15" s="181" t="s">
        <v>432</v>
      </c>
      <c r="D15" s="174" t="s">
        <v>424</v>
      </c>
      <c r="E15" s="175">
        <v>1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/>
      <c r="S15" s="177" t="s">
        <v>301</v>
      </c>
      <c r="T15" s="178" t="s">
        <v>425</v>
      </c>
      <c r="U15" s="161">
        <v>0</v>
      </c>
      <c r="V15" s="161">
        <f>ROUND(E15*U15,2)</f>
        <v>0</v>
      </c>
      <c r="W15" s="161"/>
      <c r="X15" s="161" t="s">
        <v>121</v>
      </c>
      <c r="Y15" s="161" t="s">
        <v>122</v>
      </c>
      <c r="Z15" s="151"/>
      <c r="AA15" s="151"/>
      <c r="AB15" s="151"/>
      <c r="AC15" s="151"/>
      <c r="AD15" s="151"/>
      <c r="AE15" s="151"/>
      <c r="AF15" s="151"/>
      <c r="AG15" s="151" t="s">
        <v>426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2" x14ac:dyDescent="0.2">
      <c r="A16" s="158"/>
      <c r="B16" s="159"/>
      <c r="C16" s="275" t="s">
        <v>433</v>
      </c>
      <c r="D16" s="276"/>
      <c r="E16" s="276"/>
      <c r="F16" s="276"/>
      <c r="G16" s="276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165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9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1"/>
      <c r="BC16" s="151"/>
      <c r="BD16" s="151"/>
      <c r="BE16" s="151"/>
      <c r="BF16" s="151"/>
      <c r="BG16" s="151"/>
      <c r="BH16" s="151"/>
    </row>
    <row r="17" spans="1:60" ht="22.5" outlineLevel="3" x14ac:dyDescent="0.2">
      <c r="A17" s="158"/>
      <c r="B17" s="159"/>
      <c r="C17" s="277" t="s">
        <v>434</v>
      </c>
      <c r="D17" s="278"/>
      <c r="E17" s="278"/>
      <c r="F17" s="278"/>
      <c r="G17" s="278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165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9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1"/>
      <c r="BC17" s="151"/>
      <c r="BD17" s="151"/>
      <c r="BE17" s="151"/>
      <c r="BF17" s="151"/>
      <c r="BG17" s="151"/>
      <c r="BH17" s="151"/>
    </row>
    <row r="18" spans="1:60" outlineLevel="2" x14ac:dyDescent="0.2">
      <c r="A18" s="158"/>
      <c r="B18" s="159"/>
      <c r="C18" s="273"/>
      <c r="D18" s="274"/>
      <c r="E18" s="274"/>
      <c r="F18" s="274"/>
      <c r="G18" s="274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130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2">
        <v>4</v>
      </c>
      <c r="B19" s="173" t="s">
        <v>435</v>
      </c>
      <c r="C19" s="181" t="s">
        <v>436</v>
      </c>
      <c r="D19" s="174" t="s">
        <v>424</v>
      </c>
      <c r="E19" s="175">
        <v>1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7"/>
      <c r="S19" s="177" t="s">
        <v>301</v>
      </c>
      <c r="T19" s="178" t="s">
        <v>425</v>
      </c>
      <c r="U19" s="161">
        <v>0</v>
      </c>
      <c r="V19" s="161">
        <f>ROUND(E19*U19,2)</f>
        <v>0</v>
      </c>
      <c r="W19" s="161"/>
      <c r="X19" s="161" t="s">
        <v>121</v>
      </c>
      <c r="Y19" s="161" t="s">
        <v>122</v>
      </c>
      <c r="Z19" s="151"/>
      <c r="AA19" s="151"/>
      <c r="AB19" s="151"/>
      <c r="AC19" s="151"/>
      <c r="AD19" s="151"/>
      <c r="AE19" s="151"/>
      <c r="AF19" s="151"/>
      <c r="AG19" s="151" t="s">
        <v>426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2" x14ac:dyDescent="0.2">
      <c r="A20" s="158"/>
      <c r="B20" s="159"/>
      <c r="C20" s="275" t="s">
        <v>437</v>
      </c>
      <c r="D20" s="276"/>
      <c r="E20" s="276"/>
      <c r="F20" s="276"/>
      <c r="G20" s="276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165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9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273"/>
      <c r="D21" s="274"/>
      <c r="E21" s="274"/>
      <c r="F21" s="274"/>
      <c r="G21" s="274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130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5</v>
      </c>
      <c r="B22" s="173" t="s">
        <v>438</v>
      </c>
      <c r="C22" s="181" t="s">
        <v>439</v>
      </c>
      <c r="D22" s="174" t="s">
        <v>424</v>
      </c>
      <c r="E22" s="175">
        <v>1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/>
      <c r="S22" s="177" t="s">
        <v>301</v>
      </c>
      <c r="T22" s="178" t="s">
        <v>425</v>
      </c>
      <c r="U22" s="161">
        <v>0</v>
      </c>
      <c r="V22" s="161">
        <f>ROUND(E22*U22,2)</f>
        <v>0</v>
      </c>
      <c r="W22" s="161"/>
      <c r="X22" s="161" t="s">
        <v>121</v>
      </c>
      <c r="Y22" s="161" t="s">
        <v>122</v>
      </c>
      <c r="Z22" s="151"/>
      <c r="AA22" s="151"/>
      <c r="AB22" s="151"/>
      <c r="AC22" s="151"/>
      <c r="AD22" s="151"/>
      <c r="AE22" s="151"/>
      <c r="AF22" s="151"/>
      <c r="AG22" s="151" t="s">
        <v>426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2" x14ac:dyDescent="0.2">
      <c r="A23" s="158"/>
      <c r="B23" s="159"/>
      <c r="C23" s="275" t="s">
        <v>440</v>
      </c>
      <c r="D23" s="276"/>
      <c r="E23" s="276"/>
      <c r="F23" s="276"/>
      <c r="G23" s="276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165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9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273"/>
      <c r="D24" s="274"/>
      <c r="E24" s="274"/>
      <c r="F24" s="274"/>
      <c r="G24" s="274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130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2">
        <v>6</v>
      </c>
      <c r="B25" s="173" t="s">
        <v>441</v>
      </c>
      <c r="C25" s="181" t="s">
        <v>442</v>
      </c>
      <c r="D25" s="174" t="s">
        <v>424</v>
      </c>
      <c r="E25" s="175">
        <v>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301</v>
      </c>
      <c r="T25" s="178" t="s">
        <v>425</v>
      </c>
      <c r="U25" s="161">
        <v>0</v>
      </c>
      <c r="V25" s="161">
        <f>ROUND(E25*U25,2)</f>
        <v>0</v>
      </c>
      <c r="W25" s="161"/>
      <c r="X25" s="161" t="s">
        <v>121</v>
      </c>
      <c r="Y25" s="161" t="s">
        <v>122</v>
      </c>
      <c r="Z25" s="151"/>
      <c r="AA25" s="151"/>
      <c r="AB25" s="151"/>
      <c r="AC25" s="151"/>
      <c r="AD25" s="151"/>
      <c r="AE25" s="151"/>
      <c r="AF25" s="151"/>
      <c r="AG25" s="151" t="s">
        <v>426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2" x14ac:dyDescent="0.2">
      <c r="A26" s="158"/>
      <c r="B26" s="159"/>
      <c r="C26" s="275" t="s">
        <v>443</v>
      </c>
      <c r="D26" s="276"/>
      <c r="E26" s="276"/>
      <c r="F26" s="276"/>
      <c r="G26" s="276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165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9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273"/>
      <c r="D27" s="274"/>
      <c r="E27" s="274"/>
      <c r="F27" s="274"/>
      <c r="G27" s="274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130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5" t="s">
        <v>114</v>
      </c>
      <c r="B28" s="166" t="s">
        <v>86</v>
      </c>
      <c r="C28" s="180" t="s">
        <v>28</v>
      </c>
      <c r="D28" s="167"/>
      <c r="E28" s="168"/>
      <c r="F28" s="169"/>
      <c r="G28" s="169">
        <f>SUMIF(AG29:AG61,"&lt;&gt;NOR",G29:G61)</f>
        <v>0</v>
      </c>
      <c r="H28" s="169"/>
      <c r="I28" s="169">
        <f>SUM(I29:I61)</f>
        <v>0</v>
      </c>
      <c r="J28" s="169"/>
      <c r="K28" s="169">
        <f>SUM(K29:K61)</f>
        <v>0</v>
      </c>
      <c r="L28" s="169"/>
      <c r="M28" s="169">
        <f>SUM(M29:M61)</f>
        <v>0</v>
      </c>
      <c r="N28" s="168"/>
      <c r="O28" s="168">
        <f>SUM(O29:O61)</f>
        <v>0</v>
      </c>
      <c r="P28" s="168"/>
      <c r="Q28" s="168">
        <f>SUM(Q29:Q61)</f>
        <v>0</v>
      </c>
      <c r="R28" s="169"/>
      <c r="S28" s="169"/>
      <c r="T28" s="170"/>
      <c r="U28" s="164"/>
      <c r="V28" s="164">
        <f>SUM(V29:V61)</f>
        <v>0</v>
      </c>
      <c r="W28" s="164"/>
      <c r="X28" s="164"/>
      <c r="Y28" s="164"/>
      <c r="AG28" t="s">
        <v>115</v>
      </c>
    </row>
    <row r="29" spans="1:60" outlineLevel="1" x14ac:dyDescent="0.2">
      <c r="A29" s="172">
        <v>7</v>
      </c>
      <c r="B29" s="173" t="s">
        <v>444</v>
      </c>
      <c r="C29" s="181" t="s">
        <v>445</v>
      </c>
      <c r="D29" s="174" t="s">
        <v>424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301</v>
      </c>
      <c r="T29" s="178" t="s">
        <v>425</v>
      </c>
      <c r="U29" s="161">
        <v>0</v>
      </c>
      <c r="V29" s="161">
        <f>ROUND(E29*U29,2)</f>
        <v>0</v>
      </c>
      <c r="W29" s="161"/>
      <c r="X29" s="161" t="s">
        <v>121</v>
      </c>
      <c r="Y29" s="161" t="s">
        <v>122</v>
      </c>
      <c r="Z29" s="151"/>
      <c r="AA29" s="151"/>
      <c r="AB29" s="151"/>
      <c r="AC29" s="151"/>
      <c r="AD29" s="151"/>
      <c r="AE29" s="151"/>
      <c r="AF29" s="151"/>
      <c r="AG29" s="151" t="s">
        <v>426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2" x14ac:dyDescent="0.2">
      <c r="A30" s="158"/>
      <c r="B30" s="159"/>
      <c r="C30" s="275" t="s">
        <v>446</v>
      </c>
      <c r="D30" s="276"/>
      <c r="E30" s="276"/>
      <c r="F30" s="276"/>
      <c r="G30" s="276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165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9" t="str">
        <f>C30</f>
        <v>Vyhotovení geometrického plánu pro majetkoprávní vypořádání uložení vedení NN na základě skutečného provedení stavby –  10 ks GP ověřené úředně oprávněným zeměměřičským inženýrem.</v>
      </c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273"/>
      <c r="D31" s="274"/>
      <c r="E31" s="274"/>
      <c r="F31" s="274"/>
      <c r="G31" s="274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130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8</v>
      </c>
      <c r="B32" s="173" t="s">
        <v>447</v>
      </c>
      <c r="C32" s="181" t="s">
        <v>448</v>
      </c>
      <c r="D32" s="174" t="s">
        <v>424</v>
      </c>
      <c r="E32" s="175">
        <v>1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/>
      <c r="S32" s="177" t="s">
        <v>301</v>
      </c>
      <c r="T32" s="178" t="s">
        <v>425</v>
      </c>
      <c r="U32" s="161">
        <v>0</v>
      </c>
      <c r="V32" s="161">
        <f>ROUND(E32*U32,2)</f>
        <v>0</v>
      </c>
      <c r="W32" s="161"/>
      <c r="X32" s="161" t="s">
        <v>121</v>
      </c>
      <c r="Y32" s="161" t="s">
        <v>122</v>
      </c>
      <c r="Z32" s="151"/>
      <c r="AA32" s="151"/>
      <c r="AB32" s="151"/>
      <c r="AC32" s="151"/>
      <c r="AD32" s="151"/>
      <c r="AE32" s="151"/>
      <c r="AF32" s="151"/>
      <c r="AG32" s="151" t="s">
        <v>426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45" outlineLevel="2" x14ac:dyDescent="0.2">
      <c r="A33" s="158"/>
      <c r="B33" s="159"/>
      <c r="C33" s="275" t="s">
        <v>449</v>
      </c>
      <c r="D33" s="276"/>
      <c r="E33" s="276"/>
      <c r="F33" s="276"/>
      <c r="G33" s="276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165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9" t="str">
        <f>C33</f>
        <v>D + M dočasného dopravního značení, vč. pronájmu po dobu stavby. Zajištění vydání stanovení přechodné i místní úpravy provozu na pozemních komunikaci a případné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3" s="151"/>
      <c r="BC33" s="151"/>
      <c r="BD33" s="151"/>
      <c r="BE33" s="151"/>
      <c r="BF33" s="151"/>
      <c r="BG33" s="151"/>
      <c r="BH33" s="151"/>
    </row>
    <row r="34" spans="1:60" outlineLevel="2" x14ac:dyDescent="0.2">
      <c r="A34" s="158"/>
      <c r="B34" s="159"/>
      <c r="C34" s="273"/>
      <c r="D34" s="274"/>
      <c r="E34" s="274"/>
      <c r="F34" s="274"/>
      <c r="G34" s="274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130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2">
        <v>9</v>
      </c>
      <c r="B35" s="173" t="s">
        <v>450</v>
      </c>
      <c r="C35" s="181" t="s">
        <v>451</v>
      </c>
      <c r="D35" s="174" t="s">
        <v>424</v>
      </c>
      <c r="E35" s="175">
        <v>1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7"/>
      <c r="S35" s="177" t="s">
        <v>301</v>
      </c>
      <c r="T35" s="178" t="s">
        <v>425</v>
      </c>
      <c r="U35" s="161">
        <v>0</v>
      </c>
      <c r="V35" s="161">
        <f>ROUND(E35*U35,2)</f>
        <v>0</v>
      </c>
      <c r="W35" s="161"/>
      <c r="X35" s="161" t="s">
        <v>121</v>
      </c>
      <c r="Y35" s="161" t="s">
        <v>122</v>
      </c>
      <c r="Z35" s="151"/>
      <c r="AA35" s="151"/>
      <c r="AB35" s="151"/>
      <c r="AC35" s="151"/>
      <c r="AD35" s="151"/>
      <c r="AE35" s="151"/>
      <c r="AF35" s="151"/>
      <c r="AG35" s="151" t="s">
        <v>426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2" x14ac:dyDescent="0.2">
      <c r="A36" s="158"/>
      <c r="B36" s="159"/>
      <c r="C36" s="275" t="s">
        <v>464</v>
      </c>
      <c r="D36" s="276"/>
      <c r="E36" s="276"/>
      <c r="F36" s="276"/>
      <c r="G36" s="276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165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9" t="str">
        <f>C36</f>
        <v>Náklady na provedení veškerých predepsaných zkoušek a revizí použitých materiálů a provedených konstrukcí, stavebních prací, vzniklého odpadu, doložení zkoušek objednateli.</v>
      </c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277" t="s">
        <v>465</v>
      </c>
      <c r="D37" s="278"/>
      <c r="E37" s="278"/>
      <c r="F37" s="278"/>
      <c r="G37" s="278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165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9" t="str">
        <f>C37</f>
        <v>V rozsahu dle platných ČSN a TP a dalších potřebných zkoušek prováděných prostřednictvím akreditovaných zkušeben.</v>
      </c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277" t="s">
        <v>452</v>
      </c>
      <c r="D38" s="278"/>
      <c r="E38" s="278"/>
      <c r="F38" s="278"/>
      <c r="G38" s="278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165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273"/>
      <c r="D39" s="274"/>
      <c r="E39" s="274"/>
      <c r="F39" s="274"/>
      <c r="G39" s="274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130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2">
        <v>10</v>
      </c>
      <c r="B40" s="173" t="s">
        <v>453</v>
      </c>
      <c r="C40" s="181" t="s">
        <v>454</v>
      </c>
      <c r="D40" s="174" t="s">
        <v>424</v>
      </c>
      <c r="E40" s="175">
        <v>1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7"/>
      <c r="S40" s="177" t="s">
        <v>301</v>
      </c>
      <c r="T40" s="178" t="s">
        <v>425</v>
      </c>
      <c r="U40" s="161">
        <v>0</v>
      </c>
      <c r="V40" s="161">
        <f>ROUND(E40*U40,2)</f>
        <v>0</v>
      </c>
      <c r="W40" s="161"/>
      <c r="X40" s="161" t="s">
        <v>121</v>
      </c>
      <c r="Y40" s="161" t="s">
        <v>122</v>
      </c>
      <c r="Z40" s="151"/>
      <c r="AA40" s="151"/>
      <c r="AB40" s="151"/>
      <c r="AC40" s="151"/>
      <c r="AD40" s="151"/>
      <c r="AE40" s="151"/>
      <c r="AF40" s="151"/>
      <c r="AG40" s="151" t="s">
        <v>426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2" x14ac:dyDescent="0.2">
      <c r="A41" s="158"/>
      <c r="B41" s="159"/>
      <c r="C41" s="275" t="s">
        <v>455</v>
      </c>
      <c r="D41" s="276"/>
      <c r="E41" s="276"/>
      <c r="F41" s="276"/>
      <c r="G41" s="276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165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9" t="str">
        <f>C41</f>
        <v>Náklady na vyhotovení dokumentace skutečného provedení stavby vč.geodet.zaměření a její předání objednateli v požadované formě a požadovaném počtu.</v>
      </c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58"/>
      <c r="B42" s="159"/>
      <c r="C42" s="277" t="s">
        <v>456</v>
      </c>
      <c r="D42" s="278"/>
      <c r="E42" s="278"/>
      <c r="F42" s="278"/>
      <c r="G42" s="278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165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9" t="str">
        <f>C42</f>
        <v>Příprava všech dalších podkladů pro projednání a uvedení stavby a jejích dílčích částí do provozu a užívání.</v>
      </c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273"/>
      <c r="D43" s="274"/>
      <c r="E43" s="274"/>
      <c r="F43" s="274"/>
      <c r="G43" s="274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130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2">
        <v>11</v>
      </c>
      <c r="B44" s="173" t="s">
        <v>441</v>
      </c>
      <c r="C44" s="181" t="s">
        <v>442</v>
      </c>
      <c r="D44" s="174" t="s">
        <v>424</v>
      </c>
      <c r="E44" s="175">
        <v>1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7"/>
      <c r="S44" s="177" t="s">
        <v>301</v>
      </c>
      <c r="T44" s="178" t="s">
        <v>425</v>
      </c>
      <c r="U44" s="161">
        <v>0</v>
      </c>
      <c r="V44" s="161">
        <f>ROUND(E44*U44,2)</f>
        <v>0</v>
      </c>
      <c r="W44" s="161"/>
      <c r="X44" s="161" t="s">
        <v>121</v>
      </c>
      <c r="Y44" s="161" t="s">
        <v>122</v>
      </c>
      <c r="Z44" s="151"/>
      <c r="AA44" s="151"/>
      <c r="AB44" s="151"/>
      <c r="AC44" s="151"/>
      <c r="AD44" s="151"/>
      <c r="AE44" s="151"/>
      <c r="AF44" s="151"/>
      <c r="AG44" s="151" t="s">
        <v>426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33.75" outlineLevel="2" x14ac:dyDescent="0.2">
      <c r="A45" s="158"/>
      <c r="B45" s="159"/>
      <c r="C45" s="275" t="s">
        <v>443</v>
      </c>
      <c r="D45" s="276"/>
      <c r="E45" s="276"/>
      <c r="F45" s="276"/>
      <c r="G45" s="276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165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79" t="str">
        <f>C45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273"/>
      <c r="D46" s="274"/>
      <c r="E46" s="274"/>
      <c r="F46" s="274"/>
      <c r="G46" s="274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130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12</v>
      </c>
      <c r="B47" s="173" t="s">
        <v>457</v>
      </c>
      <c r="C47" s="181" t="s">
        <v>483</v>
      </c>
      <c r="D47" s="174" t="s">
        <v>424</v>
      </c>
      <c r="E47" s="175">
        <v>1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7"/>
      <c r="S47" s="177" t="s">
        <v>301</v>
      </c>
      <c r="T47" s="178" t="s">
        <v>425</v>
      </c>
      <c r="U47" s="161">
        <v>0</v>
      </c>
      <c r="V47" s="161">
        <f>ROUND(E47*U47,2)</f>
        <v>0</v>
      </c>
      <c r="W47" s="161"/>
      <c r="X47" s="161" t="s">
        <v>121</v>
      </c>
      <c r="Y47" s="161" t="s">
        <v>122</v>
      </c>
      <c r="Z47" s="151"/>
      <c r="AA47" s="151"/>
      <c r="AB47" s="151"/>
      <c r="AC47" s="151"/>
      <c r="AD47" s="151"/>
      <c r="AE47" s="151"/>
      <c r="AF47" s="151"/>
      <c r="AG47" s="151" t="s">
        <v>426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2" x14ac:dyDescent="0.2">
      <c r="A48" s="158"/>
      <c r="B48" s="159"/>
      <c r="C48" s="275" t="s">
        <v>466</v>
      </c>
      <c r="D48" s="276"/>
      <c r="E48" s="276"/>
      <c r="F48" s="276"/>
      <c r="G48" s="276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165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79" t="str">
        <f>C48</f>
        <v>Náklady spojené s dodržením podmínek uvedených dokumentech vyhlášené soutěže a dalších především obchodních podmínek smlouvy včetně vyměřených poplatků</v>
      </c>
      <c r="BB48" s="151"/>
      <c r="BC48" s="151"/>
      <c r="BD48" s="151"/>
      <c r="BE48" s="151"/>
      <c r="BF48" s="151"/>
      <c r="BG48" s="151"/>
      <c r="BH48" s="151"/>
    </row>
    <row r="49" spans="1:60" ht="33.75" outlineLevel="3" x14ac:dyDescent="0.2">
      <c r="A49" s="158"/>
      <c r="B49" s="159"/>
      <c r="C49" s="277" t="s">
        <v>484</v>
      </c>
      <c r="D49" s="278"/>
      <c r="E49" s="278"/>
      <c r="F49" s="278"/>
      <c r="G49" s="278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165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79" t="str">
        <f>C49</f>
        <v>(např.evidence množství odpadu vážními lístky,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9" s="151"/>
      <c r="BC49" s="151"/>
      <c r="BD49" s="151"/>
      <c r="BE49" s="151"/>
      <c r="BF49" s="151"/>
      <c r="BG49" s="151"/>
      <c r="BH49" s="151"/>
    </row>
    <row r="50" spans="1:60" outlineLevel="2" x14ac:dyDescent="0.2">
      <c r="A50" s="158"/>
      <c r="B50" s="159"/>
      <c r="C50" s="273"/>
      <c r="D50" s="274"/>
      <c r="E50" s="274"/>
      <c r="F50" s="274"/>
      <c r="G50" s="274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130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2">
        <v>13</v>
      </c>
      <c r="B51" s="173" t="s">
        <v>458</v>
      </c>
      <c r="C51" s="181" t="s">
        <v>459</v>
      </c>
      <c r="D51" s="174" t="s">
        <v>424</v>
      </c>
      <c r="E51" s="175">
        <v>1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7"/>
      <c r="S51" s="177" t="s">
        <v>301</v>
      </c>
      <c r="T51" s="178" t="s">
        <v>425</v>
      </c>
      <c r="U51" s="161">
        <v>0</v>
      </c>
      <c r="V51" s="161">
        <f>ROUND(E51*U51,2)</f>
        <v>0</v>
      </c>
      <c r="W51" s="161"/>
      <c r="X51" s="161" t="s">
        <v>121</v>
      </c>
      <c r="Y51" s="161" t="s">
        <v>122</v>
      </c>
      <c r="Z51" s="151"/>
      <c r="AA51" s="151"/>
      <c r="AB51" s="151"/>
      <c r="AC51" s="151"/>
      <c r="AD51" s="151"/>
      <c r="AE51" s="151"/>
      <c r="AF51" s="151"/>
      <c r="AG51" s="151" t="s">
        <v>426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75" t="s">
        <v>467</v>
      </c>
      <c r="D52" s="276"/>
      <c r="E52" s="276"/>
      <c r="F52" s="276"/>
      <c r="G52" s="276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165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3" x14ac:dyDescent="0.2">
      <c r="A53" s="158"/>
      <c r="B53" s="159"/>
      <c r="C53" s="277" t="s">
        <v>468</v>
      </c>
      <c r="D53" s="278"/>
      <c r="E53" s="278"/>
      <c r="F53" s="278"/>
      <c r="G53" s="278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165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79" t="str">
        <f>C53</f>
        <v>Náklady na ztížené provádění stavebních prací, ztížená vnitrostaveništní doprava, opravy, údržba a průběžné čištění kropení komunikací užívaných v průběhu stavby,</v>
      </c>
      <c r="BB53" s="151"/>
      <c r="BC53" s="151"/>
      <c r="BD53" s="151"/>
      <c r="BE53" s="151"/>
      <c r="BF53" s="151"/>
      <c r="BG53" s="151"/>
      <c r="BH53" s="151"/>
    </row>
    <row r="54" spans="1:60" outlineLevel="3" x14ac:dyDescent="0.2">
      <c r="A54" s="158"/>
      <c r="B54" s="159"/>
      <c r="C54" s="277" t="s">
        <v>460</v>
      </c>
      <c r="D54" s="278"/>
      <c r="E54" s="278"/>
      <c r="F54" s="278"/>
      <c r="G54" s="278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165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79" t="str">
        <f>C54</f>
        <v>omezení prací v důsledku dopravního provozu na staveniště (zásobování, průjezd mimo stavebních vozidel).</v>
      </c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273"/>
      <c r="D55" s="274"/>
      <c r="E55" s="274"/>
      <c r="F55" s="274"/>
      <c r="G55" s="274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130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14</v>
      </c>
      <c r="B56" s="173" t="s">
        <v>461</v>
      </c>
      <c r="C56" s="181" t="s">
        <v>462</v>
      </c>
      <c r="D56" s="174" t="s">
        <v>424</v>
      </c>
      <c r="E56" s="175">
        <v>1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7"/>
      <c r="S56" s="177" t="s">
        <v>301</v>
      </c>
      <c r="T56" s="178" t="s">
        <v>425</v>
      </c>
      <c r="U56" s="161">
        <v>0</v>
      </c>
      <c r="V56" s="161">
        <f>ROUND(E56*U56,2)</f>
        <v>0</v>
      </c>
      <c r="W56" s="161"/>
      <c r="X56" s="161" t="s">
        <v>121</v>
      </c>
      <c r="Y56" s="161" t="s">
        <v>122</v>
      </c>
      <c r="Z56" s="151"/>
      <c r="AA56" s="151"/>
      <c r="AB56" s="151"/>
      <c r="AC56" s="151"/>
      <c r="AD56" s="151"/>
      <c r="AE56" s="151"/>
      <c r="AF56" s="151"/>
      <c r="AG56" s="151" t="s">
        <v>426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275" t="s">
        <v>467</v>
      </c>
      <c r="D57" s="276"/>
      <c r="E57" s="276"/>
      <c r="F57" s="276"/>
      <c r="G57" s="276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165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3" x14ac:dyDescent="0.2">
      <c r="A58" s="158"/>
      <c r="B58" s="159"/>
      <c r="C58" s="277" t="s">
        <v>469</v>
      </c>
      <c r="D58" s="278"/>
      <c r="E58" s="278"/>
      <c r="F58" s="278"/>
      <c r="G58" s="278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165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79" t="str">
        <f>C58</f>
        <v>- náklady na zřízení oplocení staveniště v dostatečném rozsahu, náklady na zřízení koridorů pro bezpečný pohyb pěších v blízkosti staveniště vč. nezbytného osvětlení,</v>
      </c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58"/>
      <c r="B59" s="159"/>
      <c r="C59" s="277" t="s">
        <v>470</v>
      </c>
      <c r="D59" s="278"/>
      <c r="E59" s="278"/>
      <c r="F59" s="278"/>
      <c r="G59" s="278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165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3" x14ac:dyDescent="0.2">
      <c r="A60" s="158"/>
      <c r="B60" s="159"/>
      <c r="C60" s="277" t="s">
        <v>463</v>
      </c>
      <c r="D60" s="278"/>
      <c r="E60" s="278"/>
      <c r="F60" s="278"/>
      <c r="G60" s="278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165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79" t="str">
        <f>C60</f>
        <v>- náklady na zařízení k zachycování ropných úkapů od motorových vozidel a strojů stojících či parkujících v prostoru staveniště případně na odstavných plochách v lázeńské zóně</v>
      </c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273"/>
      <c r="D61" s="274"/>
      <c r="E61" s="274"/>
      <c r="F61" s="274"/>
      <c r="G61" s="274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130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3"/>
      <c r="B62" s="4"/>
      <c r="C62" s="183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E62">
        <v>15</v>
      </c>
      <c r="AF62">
        <v>21</v>
      </c>
      <c r="AG62" t="s">
        <v>100</v>
      </c>
    </row>
    <row r="63" spans="1:60" x14ac:dyDescent="0.2">
      <c r="A63" s="154"/>
      <c r="B63" s="155" t="s">
        <v>29</v>
      </c>
      <c r="C63" s="184"/>
      <c r="D63" s="156"/>
      <c r="E63" s="157"/>
      <c r="F63" s="157"/>
      <c r="G63" s="171">
        <f>G8+G28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f>SUMIF(L7:L61,AE62,G7:G61)</f>
        <v>0</v>
      </c>
      <c r="AF63">
        <f>SUMIF(L7:L61,AF62,G7:G61)</f>
        <v>0</v>
      </c>
      <c r="AG63" t="s">
        <v>420</v>
      </c>
    </row>
    <row r="64" spans="1:60" x14ac:dyDescent="0.2">
      <c r="C64" s="185"/>
      <c r="D64" s="10"/>
      <c r="AG64" t="s">
        <v>421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42">
    <mergeCell ref="C11:G11"/>
    <mergeCell ref="A1:G1"/>
    <mergeCell ref="C2:G2"/>
    <mergeCell ref="C3:G3"/>
    <mergeCell ref="C4:G4"/>
    <mergeCell ref="C10:G10"/>
    <mergeCell ref="C30:G30"/>
    <mergeCell ref="C13:G13"/>
    <mergeCell ref="C14:G14"/>
    <mergeCell ref="C16:G16"/>
    <mergeCell ref="C17:G17"/>
    <mergeCell ref="C18:G18"/>
    <mergeCell ref="C20:G20"/>
    <mergeCell ref="C21:G21"/>
    <mergeCell ref="C23:G23"/>
    <mergeCell ref="C24:G24"/>
    <mergeCell ref="C26:G26"/>
    <mergeCell ref="C27:G27"/>
    <mergeCell ref="C46:G46"/>
    <mergeCell ref="C31:G31"/>
    <mergeCell ref="C33:G33"/>
    <mergeCell ref="C34:G34"/>
    <mergeCell ref="C36:G36"/>
    <mergeCell ref="C37:G37"/>
    <mergeCell ref="C38:G38"/>
    <mergeCell ref="C39:G39"/>
    <mergeCell ref="C41:G41"/>
    <mergeCell ref="C42:G42"/>
    <mergeCell ref="C43:G43"/>
    <mergeCell ref="C45:G45"/>
    <mergeCell ref="C61:G61"/>
    <mergeCell ref="C48:G48"/>
    <mergeCell ref="C49:G49"/>
    <mergeCell ref="C50:G50"/>
    <mergeCell ref="C52:G52"/>
    <mergeCell ref="C53:G53"/>
    <mergeCell ref="C54:G54"/>
    <mergeCell ref="C55:G55"/>
    <mergeCell ref="C57:G57"/>
    <mergeCell ref="C58:G58"/>
    <mergeCell ref="C59:G59"/>
    <mergeCell ref="C60:G6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101,102 101,102 R0 Pol</vt:lpstr>
      <vt:lpstr>VNON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101,102 101,102 R0 Pol'!Názvy_tisku</vt:lpstr>
      <vt:lpstr>'VNON VNON Pol'!Názvy_tisku</vt:lpstr>
      <vt:lpstr>oadresa</vt:lpstr>
      <vt:lpstr>Stavba!Objednatel</vt:lpstr>
      <vt:lpstr>Stavba!Objekt</vt:lpstr>
      <vt:lpstr>'SO 101,102 101,102 R0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2023-05-10T07:21:24Z</dcterms:modified>
</cp:coreProperties>
</file>